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5058.sharepoint.com/sites/Finance-Budget_2024-25/Shared Documents/Budget_2024-25/Fees_Charges/"/>
    </mc:Choice>
  </mc:AlternateContent>
  <xr:revisionPtr revIDLastSave="0" documentId="8_{9A7ABDDA-06AB-42A8-84CD-A3303BBAF2DA}" xr6:coauthVersionLast="47" xr6:coauthVersionMax="47" xr10:uidLastSave="{00000000-0000-0000-0000-000000000000}"/>
  <bookViews>
    <workbookView xWindow="28680" yWindow="-120" windowWidth="29040" windowHeight="17640" xr2:uid="{069DD85F-8E20-4EE7-A7FA-640D2D2AFBC2}"/>
  </bookViews>
  <sheets>
    <sheet name="Adult Social Care" sheetId="1" r:id="rId1"/>
    <sheet name="Bereavement Services" sheetId="3" r:id="rId2"/>
    <sheet name="Allotments" sheetId="2" r:id="rId3"/>
    <sheet name="Building Control" sheetId="4" r:id="rId4"/>
    <sheet name="Car Parking" sheetId="23" r:id="rId5"/>
    <sheet name="Culture" sheetId="9" r:id="rId6"/>
    <sheet name="Corp Venues" sheetId="7" r:id="rId7"/>
    <sheet name="Council Tax Penalties" sheetId="8" r:id="rId8"/>
    <sheet name="Highways" sheetId="10" r:id="rId9"/>
    <sheet name="Housing" sheetId="11" r:id="rId10"/>
    <sheet name="Licences" sheetId="12" r:id="rId11"/>
    <sheet name="Local Land Charges" sheetId="13" r:id="rId12"/>
    <sheet name="Pier and Foreshore" sheetId="14" r:id="rId13"/>
    <sheet name="Planning and Eco Incl" sheetId="15" r:id="rId14"/>
    <sheet name="Property - Legal" sheetId="21" r:id="rId15"/>
    <sheet name="Registration" sheetId="16" r:id="rId16"/>
    <sheet name="Town Centre and Tourism" sheetId="18" r:id="rId17"/>
    <sheet name="Regulatory" sheetId="17" r:id="rId18"/>
    <sheet name="Transport" sheetId="19" r:id="rId19"/>
    <sheet name="Waste" sheetId="20" r:id="rId20"/>
  </sheets>
  <externalReferences>
    <externalReference r:id="rId21"/>
    <externalReference r:id="rId22"/>
  </externalReferences>
  <definedNames>
    <definedName name="_xlnm._FilterDatabase" localSheetId="0" hidden="1">'Adult Social Care'!$A$1:$C$1</definedName>
    <definedName name="_xlnm._FilterDatabase" localSheetId="2" hidden="1">Allotments!$A$1:$B$2</definedName>
    <definedName name="_xlnm._FilterDatabase" localSheetId="6" hidden="1">'Corp Venues'!$A$1:$C$1</definedName>
    <definedName name="_xlnm._FilterDatabase" localSheetId="5" hidden="1">Culture!$A$1:$C$2</definedName>
    <definedName name="_xlnm._FilterDatabase" localSheetId="8" hidden="1">Highways!$A$1:$C$3</definedName>
    <definedName name="_xlnm._FilterDatabase" localSheetId="13" hidden="1">'Planning and Eco Incl'!$A$1:$B$2</definedName>
    <definedName name="_xlnm._FilterDatabase" localSheetId="15" hidden="1">Registration!$A$1:$B$1</definedName>
    <definedName name="_xlnm._FilterDatabase" localSheetId="17" hidden="1">Regulatory!$A$1:$C$2</definedName>
    <definedName name="_xlnm._FilterDatabase" localSheetId="18" hidden="1">Transport!$A$1:$C$1</definedName>
    <definedName name="_xlnm._FilterDatabase" localSheetId="19" hidden="1">Waste!$A$1:$C$2</definedName>
    <definedName name="_ftn1" localSheetId="14">'Property - Legal'!$B$66</definedName>
    <definedName name="_ftnref1" localSheetId="14">'Property - Legal'!$C$9</definedName>
    <definedName name="Allcountries" localSheetId="0">#REF!</definedName>
    <definedName name="Allcountries" localSheetId="2">#REF!</definedName>
    <definedName name="Allcountries" localSheetId="1">#REF!</definedName>
    <definedName name="Allcountries" localSheetId="3">#REF!</definedName>
    <definedName name="Allcountries" localSheetId="4">#REF!</definedName>
    <definedName name="Allcountries" localSheetId="6">#REF!</definedName>
    <definedName name="Allcountries" localSheetId="7">#REF!</definedName>
    <definedName name="Allcountries" localSheetId="5">#REF!</definedName>
    <definedName name="Allcountries" localSheetId="8">#REF!</definedName>
    <definedName name="Allcountries" localSheetId="9">#REF!</definedName>
    <definedName name="Allcountries" localSheetId="10">#REF!</definedName>
    <definedName name="Allcountries" localSheetId="11">#REF!</definedName>
    <definedName name="Allcountries" localSheetId="12">#REF!</definedName>
    <definedName name="Allcountries" localSheetId="13">#REF!</definedName>
    <definedName name="Allcountries" localSheetId="15">#REF!</definedName>
    <definedName name="Allcountries" localSheetId="17">#REF!</definedName>
    <definedName name="Allcountries" localSheetId="16">#REF!</definedName>
    <definedName name="Allcountries" localSheetId="18">#REF!</definedName>
    <definedName name="Allcountries" localSheetId="19">#REF!</definedName>
    <definedName name="Allcountries">#REF!</definedName>
    <definedName name="Charges" localSheetId="0">#REF!</definedName>
    <definedName name="Charges" localSheetId="2">#REF!</definedName>
    <definedName name="Charges" localSheetId="1">#REF!</definedName>
    <definedName name="Charges" localSheetId="3">#REF!</definedName>
    <definedName name="Charges" localSheetId="4">#REF!</definedName>
    <definedName name="Charges" localSheetId="6">#REF!</definedName>
    <definedName name="Charges" localSheetId="7">#REF!</definedName>
    <definedName name="Charges" localSheetId="5">#REF!</definedName>
    <definedName name="Charges" localSheetId="8">#REF!</definedName>
    <definedName name="Charges" localSheetId="9">#REF!</definedName>
    <definedName name="Charges" localSheetId="10">#REF!</definedName>
    <definedName name="Charges" localSheetId="11">#REF!</definedName>
    <definedName name="Charges" localSheetId="12">#REF!</definedName>
    <definedName name="Charges" localSheetId="13">#REF!</definedName>
    <definedName name="Charges" localSheetId="15">#REF!</definedName>
    <definedName name="Charges" localSheetId="17">#REF!</definedName>
    <definedName name="Charges" localSheetId="16">#REF!</definedName>
    <definedName name="Charges" localSheetId="18">#REF!</definedName>
    <definedName name="Charges" localSheetId="19">#REF!</definedName>
    <definedName name="Charges">#REF!</definedName>
    <definedName name="Country_List">[1]Dashboard!$Z$5:$Z$10</definedName>
    <definedName name="CountryList" localSheetId="0">#REF!</definedName>
    <definedName name="CountryList" localSheetId="2">#REF!</definedName>
    <definedName name="CountryList" localSheetId="1">#REF!</definedName>
    <definedName name="CountryList" localSheetId="3">#REF!</definedName>
    <definedName name="CountryList" localSheetId="4">#REF!</definedName>
    <definedName name="CountryList" localSheetId="6">#REF!</definedName>
    <definedName name="CountryList" localSheetId="7">#REF!</definedName>
    <definedName name="CountryList" localSheetId="5">#REF!</definedName>
    <definedName name="CountryList" localSheetId="8">#REF!</definedName>
    <definedName name="CountryList" localSheetId="9">#REF!</definedName>
    <definedName name="CountryList" localSheetId="10">#REF!</definedName>
    <definedName name="CountryList" localSheetId="11">#REF!</definedName>
    <definedName name="CountryList" localSheetId="12">#REF!</definedName>
    <definedName name="CountryList" localSheetId="13">#REF!</definedName>
    <definedName name="CountryList" localSheetId="15">#REF!</definedName>
    <definedName name="CountryList" localSheetId="17">#REF!</definedName>
    <definedName name="CountryList" localSheetId="16">#REF!</definedName>
    <definedName name="CountryList" localSheetId="18">#REF!</definedName>
    <definedName name="CountryList" localSheetId="19">#REF!</definedName>
    <definedName name="CountryList">#REF!</definedName>
    <definedName name="CountryList2" localSheetId="0">#REF!</definedName>
    <definedName name="CountryList2" localSheetId="2">#REF!</definedName>
    <definedName name="CountryList2" localSheetId="1">#REF!</definedName>
    <definedName name="CountryList2" localSheetId="3">#REF!</definedName>
    <definedName name="CountryList2" localSheetId="4">#REF!</definedName>
    <definedName name="CountryList2" localSheetId="6">#REF!</definedName>
    <definedName name="CountryList2" localSheetId="7">#REF!</definedName>
    <definedName name="CountryList2" localSheetId="5">#REF!</definedName>
    <definedName name="CountryList2" localSheetId="8">#REF!</definedName>
    <definedName name="CountryList2" localSheetId="9">#REF!</definedName>
    <definedName name="CountryList2" localSheetId="10">#REF!</definedName>
    <definedName name="CountryList2" localSheetId="11">#REF!</definedName>
    <definedName name="CountryList2" localSheetId="12">#REF!</definedName>
    <definedName name="CountryList2" localSheetId="13">#REF!</definedName>
    <definedName name="CountryList2" localSheetId="15">#REF!</definedName>
    <definedName name="CountryList2" localSheetId="17">#REF!</definedName>
    <definedName name="CountryList2" localSheetId="16">#REF!</definedName>
    <definedName name="CountryList2" localSheetId="18">#REF!</definedName>
    <definedName name="CountryList2" localSheetId="19">#REF!</definedName>
    <definedName name="CountryList2">#REF!</definedName>
    <definedName name="Fees" localSheetId="0">#REF!</definedName>
    <definedName name="Fees" localSheetId="2">#REF!</definedName>
    <definedName name="Fees" localSheetId="1">#REF!</definedName>
    <definedName name="Fees" localSheetId="3">#REF!</definedName>
    <definedName name="Fees" localSheetId="4">#REF!</definedName>
    <definedName name="Fees" localSheetId="6">#REF!</definedName>
    <definedName name="Fees" localSheetId="7">#REF!</definedName>
    <definedName name="Fees" localSheetId="5">#REF!</definedName>
    <definedName name="Fees" localSheetId="8">#REF!</definedName>
    <definedName name="Fees" localSheetId="9">#REF!</definedName>
    <definedName name="Fees" localSheetId="10">#REF!</definedName>
    <definedName name="Fees" localSheetId="11">#REF!</definedName>
    <definedName name="Fees" localSheetId="12">#REF!</definedName>
    <definedName name="Fees" localSheetId="13">#REF!</definedName>
    <definedName name="Fees" localSheetId="15">#REF!</definedName>
    <definedName name="Fees" localSheetId="17">#REF!</definedName>
    <definedName name="Fees" localSheetId="16">#REF!</definedName>
    <definedName name="Fees" localSheetId="18">#REF!</definedName>
    <definedName name="Fees" localSheetId="19">#REF!</definedName>
    <definedName name="Fees">#REF!</definedName>
    <definedName name="person">[2]Lists!$D$5:$D$17</definedName>
    <definedName name="_xlnm.Print_Area" localSheetId="0">'Adult Social Care'!$A$1:$L$14</definedName>
    <definedName name="_xlnm.Print_Area" localSheetId="2">Allotments!$A$1:$K$13</definedName>
    <definedName name="_xlnm.Print_Area" localSheetId="1">'Bereavement Services'!$A$1:$L$238</definedName>
    <definedName name="_xlnm.Print_Area" localSheetId="3">'Building Control'!$A$1:$M$141</definedName>
    <definedName name="_xlnm.Print_Area" localSheetId="4">'Car Parking'!$A$1:$F$87</definedName>
    <definedName name="_xlnm.Print_Area" localSheetId="6">'Corp Venues'!$A$1:$L$51</definedName>
    <definedName name="_xlnm.Print_Area" localSheetId="7">'Council Tax Penalties'!$A$1:$L$14</definedName>
    <definedName name="_xlnm.Print_Area" localSheetId="5">Culture!$A$1:$L$389</definedName>
    <definedName name="_xlnm.Print_Area" localSheetId="8">Highways!$A$1:$L$185</definedName>
    <definedName name="_xlnm.Print_Area" localSheetId="9">Housing!$A$1:$L$38</definedName>
    <definedName name="_xlnm.Print_Area" localSheetId="10">Licences!$A$1:$I$150</definedName>
    <definedName name="_xlnm.Print_Area" localSheetId="11">'Local Land Charges'!$A$1:$L$10</definedName>
    <definedName name="_xlnm.Print_Area" localSheetId="12">'Pier and Foreshore'!$A$1:$L$103</definedName>
    <definedName name="_xlnm.Print_Area" localSheetId="13">'Planning and Eco Incl'!$A$1:$L$72</definedName>
    <definedName name="_xlnm.Print_Area" localSheetId="14">'Property - Legal'!$A$1:$G$80</definedName>
    <definedName name="_xlnm.Print_Area" localSheetId="15">Registration!$A$1:$L$116</definedName>
    <definedName name="_xlnm.Print_Area" localSheetId="17">Regulatory!$A$1:$L$137</definedName>
    <definedName name="_xlnm.Print_Area" localSheetId="16">'Town Centre and Tourism'!$A$1:$L$29</definedName>
    <definedName name="_xlnm.Print_Area" localSheetId="18">Transport!$A$1:$L$22</definedName>
    <definedName name="_xlnm.Print_Area" localSheetId="19">Waste!$A$1:$L$22</definedName>
    <definedName name="_xlnm.Print_Titles" localSheetId="0">'Adult Social Care'!$1:$2</definedName>
    <definedName name="_xlnm.Print_Titles" localSheetId="2">Allotments!$1:$2</definedName>
    <definedName name="_xlnm.Print_Titles" localSheetId="1">'Bereavement Services'!$1:$2</definedName>
    <definedName name="_xlnm.Print_Titles" localSheetId="3">'Building Control'!$1:$1</definedName>
    <definedName name="_xlnm.Print_Titles" localSheetId="6">'Corp Venues'!$1:$2</definedName>
    <definedName name="_xlnm.Print_Titles" localSheetId="7">'Council Tax Penalties'!$1:$2</definedName>
    <definedName name="_xlnm.Print_Titles" localSheetId="5">Culture!$1:$2</definedName>
    <definedName name="_xlnm.Print_Titles" localSheetId="8">Highways!$1:$2</definedName>
    <definedName name="_xlnm.Print_Titles" localSheetId="9">Housing!$1:$2</definedName>
    <definedName name="_xlnm.Print_Titles" localSheetId="11">'Local Land Charges'!$1:$2</definedName>
    <definedName name="_xlnm.Print_Titles" localSheetId="12">'Pier and Foreshore'!$1:$2</definedName>
    <definedName name="_xlnm.Print_Titles" localSheetId="13">'Planning and Eco Incl'!$1:$2</definedName>
    <definedName name="_xlnm.Print_Titles" localSheetId="15">Registration!$1:$3</definedName>
    <definedName name="_xlnm.Print_Titles" localSheetId="17">Regulatory!$1:$2</definedName>
    <definedName name="_xlnm.Print_Titles" localSheetId="16">'Town Centre and Tourism'!$1:$2</definedName>
    <definedName name="_xlnm.Print_Titles" localSheetId="18">Transport!$1:$2</definedName>
    <definedName name="_xlnm.Print_Titles" localSheetId="19">Waste!$1:$2</definedName>
    <definedName name="s" localSheetId="0">#REF!</definedName>
    <definedName name="s" localSheetId="2">#REF!</definedName>
    <definedName name="s" localSheetId="1">#REF!</definedName>
    <definedName name="s" localSheetId="3">#REF!</definedName>
    <definedName name="s" localSheetId="4">#REF!</definedName>
    <definedName name="s" localSheetId="6">#REF!</definedName>
    <definedName name="s" localSheetId="7">#REF!</definedName>
    <definedName name="s" localSheetId="5">#REF!</definedName>
    <definedName name="s" localSheetId="8">#REF!</definedName>
    <definedName name="s" localSheetId="9">#REF!</definedName>
    <definedName name="s" localSheetId="10">#REF!</definedName>
    <definedName name="s" localSheetId="11">#REF!</definedName>
    <definedName name="s" localSheetId="12">#REF!</definedName>
    <definedName name="s" localSheetId="13">#REF!</definedName>
    <definedName name="s" localSheetId="15">#REF!</definedName>
    <definedName name="s" localSheetId="17">#REF!</definedName>
    <definedName name="s" localSheetId="16">#REF!</definedName>
    <definedName name="s" localSheetId="18">#REF!</definedName>
    <definedName name="s" localSheetId="19">#REF!</definedName>
    <definedName name="s">#REF!</definedName>
    <definedName name="Tasks">[2]Lists!$B$5:$B$9</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3" i="12" l="1"/>
  <c r="H123" i="12"/>
  <c r="G123" i="12"/>
  <c r="F123" i="12"/>
  <c r="E123" i="12"/>
  <c r="D123" i="12"/>
  <c r="C123" i="12"/>
  <c r="B123" i="12"/>
  <c r="H389" i="9"/>
  <c r="H388" i="9"/>
  <c r="H386" i="9"/>
  <c r="H385" i="9"/>
  <c r="H384" i="9"/>
  <c r="H383" i="9"/>
  <c r="H380" i="9"/>
  <c r="H379" i="9"/>
  <c r="H378" i="9"/>
  <c r="H377" i="9"/>
  <c r="H376" i="9"/>
  <c r="H375" i="9"/>
  <c r="H374" i="9"/>
  <c r="H372" i="9"/>
  <c r="H371" i="9"/>
  <c r="H369" i="9"/>
  <c r="H368" i="9"/>
  <c r="A16" i="7"/>
  <c r="H7" i="13"/>
  <c r="H4" i="13"/>
  <c r="F126" i="10" l="1"/>
  <c r="I281" i="9" l="1"/>
  <c r="J281" i="9" s="1"/>
  <c r="K281" i="9" s="1"/>
  <c r="E281" i="9"/>
  <c r="F281" i="9" s="1"/>
  <c r="L281" i="9" l="1"/>
  <c r="L205" i="9" l="1"/>
  <c r="J205" i="9"/>
  <c r="K205" i="9" s="1"/>
  <c r="J114" i="17" l="1"/>
  <c r="K114" i="17" s="1"/>
  <c r="L114" i="17"/>
  <c r="J108" i="17"/>
  <c r="J109" i="17"/>
  <c r="K109" i="17" s="1"/>
  <c r="J110" i="17"/>
  <c r="K110" i="17" s="1"/>
  <c r="J111" i="17"/>
  <c r="K111" i="17" s="1"/>
  <c r="L111" i="17" s="1"/>
  <c r="J112" i="17"/>
  <c r="J113" i="17"/>
  <c r="F119" i="17"/>
  <c r="J119" i="17"/>
  <c r="F120" i="17"/>
  <c r="J120" i="17"/>
  <c r="F121" i="17"/>
  <c r="J121" i="17"/>
  <c r="F122" i="17"/>
  <c r="J122" i="17"/>
  <c r="F123" i="17"/>
  <c r="J123" i="17"/>
  <c r="F124" i="17"/>
  <c r="J124" i="17"/>
  <c r="K124" i="17" s="1"/>
  <c r="L124" i="17" s="1"/>
  <c r="K121" i="17" l="1"/>
  <c r="L121" i="17" s="1"/>
  <c r="K120" i="17"/>
  <c r="L120" i="17" s="1"/>
  <c r="K119" i="17"/>
  <c r="L110" i="17"/>
  <c r="K112" i="17"/>
  <c r="K123" i="17"/>
  <c r="L123" i="17" s="1"/>
  <c r="K113" i="17"/>
  <c r="L113" i="17" s="1"/>
  <c r="K108" i="17"/>
  <c r="L108" i="17" s="1"/>
  <c r="L109" i="17"/>
  <c r="L112" i="17"/>
  <c r="K122" i="17"/>
  <c r="L122" i="17" s="1"/>
  <c r="L119" i="17"/>
  <c r="L16" i="19" l="1"/>
  <c r="J16" i="19"/>
  <c r="K16" i="19" s="1"/>
  <c r="J75" i="15" l="1"/>
  <c r="K75" i="15" s="1"/>
  <c r="L75" i="15" s="1"/>
  <c r="J165" i="10" l="1"/>
  <c r="K165" i="10" s="1"/>
  <c r="L165" i="10"/>
  <c r="J164" i="10"/>
  <c r="K164" i="10" s="1"/>
  <c r="L164" i="10" s="1"/>
  <c r="J163" i="10"/>
  <c r="K163" i="10" s="1"/>
  <c r="L163" i="10" s="1"/>
  <c r="J143" i="10"/>
  <c r="K143" i="10" s="1"/>
  <c r="L143" i="10"/>
  <c r="J144" i="10"/>
  <c r="K144" i="10" s="1"/>
  <c r="L144" i="10"/>
  <c r="J145" i="10"/>
  <c r="K145" i="10"/>
  <c r="L145" i="10"/>
  <c r="J146" i="10"/>
  <c r="K146" i="10"/>
  <c r="L146" i="10"/>
  <c r="J147" i="10"/>
  <c r="K147" i="10" s="1"/>
  <c r="L147" i="10"/>
  <c r="J148" i="10"/>
  <c r="K148" i="10" s="1"/>
  <c r="L148" i="10"/>
  <c r="J149" i="10"/>
  <c r="K149" i="10" s="1"/>
  <c r="L149" i="10"/>
  <c r="J150" i="10"/>
  <c r="K150" i="10" s="1"/>
  <c r="L150" i="10"/>
  <c r="J122" i="16" l="1"/>
  <c r="K122" i="16"/>
  <c r="L122" i="16" s="1"/>
  <c r="J121" i="16"/>
  <c r="K121" i="16" s="1"/>
  <c r="J120" i="16"/>
  <c r="J119" i="16"/>
  <c r="L121" i="16" l="1"/>
  <c r="K120" i="16"/>
  <c r="L120" i="16" s="1"/>
  <c r="K119" i="16"/>
  <c r="L119" i="16" s="1"/>
  <c r="J7" i="11" l="1"/>
  <c r="K7" i="11" s="1"/>
  <c r="L7" i="11" s="1"/>
  <c r="F7" i="11"/>
  <c r="I28" i="17"/>
  <c r="I17" i="17"/>
  <c r="L7" i="17"/>
  <c r="I7" i="17"/>
  <c r="J7" i="17" s="1"/>
  <c r="K7" i="17" s="1"/>
  <c r="F15" i="19" l="1"/>
  <c r="E47" i="15"/>
  <c r="E46" i="15"/>
  <c r="E45" i="15"/>
  <c r="F81" i="17"/>
  <c r="F69" i="17"/>
  <c r="F9" i="17"/>
  <c r="F10" i="17"/>
  <c r="F11" i="17"/>
  <c r="F12" i="17"/>
  <c r="F13" i="17"/>
  <c r="E8" i="17"/>
  <c r="F8" i="17" s="1"/>
  <c r="E6" i="17"/>
  <c r="F6" i="17" s="1"/>
  <c r="E108" i="16"/>
  <c r="D7" i="13"/>
  <c r="E183" i="10"/>
  <c r="F81" i="10"/>
  <c r="F54" i="10"/>
  <c r="F53" i="10"/>
  <c r="F52" i="10"/>
  <c r="F51" i="10"/>
  <c r="F372" i="9" l="1"/>
  <c r="F357" i="9"/>
  <c r="F356" i="9"/>
  <c r="F355" i="9"/>
  <c r="F354" i="9"/>
  <c r="F353" i="9"/>
  <c r="E334" i="9"/>
  <c r="F334" i="9" s="1"/>
  <c r="F331" i="9"/>
  <c r="F330" i="9"/>
  <c r="F329" i="9"/>
  <c r="F327" i="9"/>
  <c r="F326" i="9"/>
  <c r="F325" i="9"/>
  <c r="F321" i="9"/>
  <c r="F320" i="9"/>
  <c r="F319" i="9"/>
  <c r="F318" i="9"/>
  <c r="F316" i="9"/>
  <c r="F315" i="9"/>
  <c r="F314" i="9"/>
  <c r="F313" i="9"/>
  <c r="F311" i="9"/>
  <c r="F310" i="9"/>
  <c r="F309" i="9"/>
  <c r="F308" i="9"/>
  <c r="E302" i="9"/>
  <c r="F260" i="9"/>
  <c r="F252" i="9"/>
  <c r="F253" i="9"/>
  <c r="F246" i="9"/>
  <c r="F223" i="9"/>
  <c r="F224" i="9"/>
  <c r="F225" i="9"/>
  <c r="E237" i="9"/>
  <c r="E236" i="9"/>
  <c r="E235" i="9"/>
  <c r="F93" i="3" l="1"/>
  <c r="F94" i="3"/>
  <c r="F95" i="3"/>
  <c r="F96" i="3"/>
  <c r="F97" i="3"/>
  <c r="F98" i="3"/>
  <c r="F13" i="1"/>
  <c r="F14" i="1"/>
  <c r="A9" i="20" l="1"/>
  <c r="A10" i="20" s="1"/>
  <c r="A11" i="20" s="1"/>
  <c r="A6" i="18"/>
  <c r="A7" i="18" s="1"/>
  <c r="A8" i="18" s="1"/>
  <c r="A9" i="18" s="1"/>
  <c r="A10" i="18" s="1"/>
  <c r="A11" i="18" s="1"/>
  <c r="A12" i="18" s="1"/>
  <c r="A13" i="18" s="1"/>
  <c r="A14" i="18" s="1"/>
  <c r="A18" i="18" s="1"/>
  <c r="A6" i="17"/>
  <c r="A7" i="17" s="1"/>
  <c r="A8" i="17" s="1"/>
  <c r="A15" i="20" l="1"/>
  <c r="A16" i="20" s="1"/>
  <c r="A17" i="20" s="1"/>
  <c r="A18" i="20" s="1"/>
  <c r="A19" i="20" s="1"/>
  <c r="A20" i="20" s="1"/>
  <c r="A21" i="20" s="1"/>
  <c r="A14" i="20"/>
  <c r="A19" i="18"/>
  <c r="A20" i="18" s="1"/>
  <c r="A21" i="18" s="1"/>
  <c r="A22" i="18" s="1"/>
  <c r="A23" i="18" s="1"/>
  <c r="A24" i="18" s="1"/>
  <c r="A25" i="18" s="1"/>
  <c r="A26" i="18" s="1"/>
  <c r="A29" i="18" s="1"/>
  <c r="J51" i="7" l="1"/>
  <c r="F51" i="7"/>
  <c r="J50" i="7"/>
  <c r="F50" i="7"/>
  <c r="J49" i="7"/>
  <c r="F49" i="7"/>
  <c r="I77" i="16"/>
  <c r="J77" i="16" s="1"/>
  <c r="I76" i="16"/>
  <c r="J76" i="16" s="1"/>
  <c r="I75" i="16"/>
  <c r="J75" i="16" s="1"/>
  <c r="E77" i="16"/>
  <c r="F77" i="16" s="1"/>
  <c r="E76" i="16"/>
  <c r="F76" i="16" s="1"/>
  <c r="E75" i="16"/>
  <c r="F75" i="16" s="1"/>
  <c r="J60" i="16"/>
  <c r="F60" i="16"/>
  <c r="J61" i="16"/>
  <c r="F61" i="16"/>
  <c r="J59" i="16"/>
  <c r="F59" i="16"/>
  <c r="K51" i="7" l="1"/>
  <c r="K50" i="7"/>
  <c r="L50" i="7" s="1"/>
  <c r="K49" i="7"/>
  <c r="L49" i="7" s="1"/>
  <c r="L51" i="7"/>
  <c r="K75" i="16"/>
  <c r="L75" i="16" s="1"/>
  <c r="K77" i="16"/>
  <c r="L77" i="16" s="1"/>
  <c r="K76" i="16"/>
  <c r="L76" i="16" s="1"/>
  <c r="K60" i="16"/>
  <c r="L60" i="16" s="1"/>
  <c r="K61" i="16"/>
  <c r="L61" i="16" s="1"/>
  <c r="K59" i="16"/>
  <c r="L59" i="16" s="1"/>
  <c r="J14" i="1" l="1"/>
  <c r="K14" i="1" s="1"/>
  <c r="L14" i="1" s="1"/>
  <c r="J13" i="1"/>
  <c r="K13" i="1" s="1"/>
  <c r="L13" i="1" s="1"/>
  <c r="J12" i="1"/>
  <c r="J11" i="1"/>
  <c r="J10" i="1"/>
  <c r="J9" i="1"/>
  <c r="J8" i="1"/>
  <c r="J7" i="1"/>
  <c r="I47" i="15" l="1"/>
  <c r="I46" i="15"/>
  <c r="I45" i="15"/>
  <c r="I6" i="17"/>
  <c r="I183" i="10"/>
  <c r="I302" i="9"/>
  <c r="I239" i="9"/>
  <c r="I238" i="9"/>
  <c r="I237" i="9"/>
  <c r="I236" i="9"/>
  <c r="I235" i="9"/>
  <c r="J81" i="10"/>
  <c r="K81" i="10" s="1"/>
  <c r="L81" i="10" s="1"/>
  <c r="J54" i="10"/>
  <c r="K54" i="10" s="1"/>
  <c r="L54" i="10" s="1"/>
  <c r="J53" i="10"/>
  <c r="K53" i="10" s="1"/>
  <c r="L53" i="10" s="1"/>
  <c r="J52" i="10"/>
  <c r="K52" i="10" s="1"/>
  <c r="L52" i="10" s="1"/>
  <c r="J51" i="10"/>
  <c r="K51" i="10" s="1"/>
  <c r="L51" i="10" s="1"/>
  <c r="A8" i="10"/>
  <c r="J372" i="9" l="1"/>
  <c r="K372" i="9" s="1"/>
  <c r="L372" i="9" s="1"/>
  <c r="J260" i="9"/>
  <c r="K260" i="9" s="1"/>
  <c r="L260" i="9" s="1"/>
  <c r="J252" i="9"/>
  <c r="K252" i="9" s="1"/>
  <c r="L252" i="9" s="1"/>
  <c r="J253" i="9"/>
  <c r="K253" i="9" s="1"/>
  <c r="L253" i="9" s="1"/>
  <c r="J246" i="9"/>
  <c r="K246" i="9" s="1"/>
  <c r="L246" i="9" s="1"/>
  <c r="J223" i="9"/>
  <c r="K223" i="9" s="1"/>
  <c r="L223" i="9" s="1"/>
  <c r="J224" i="9"/>
  <c r="J225" i="9"/>
  <c r="K225" i="9" s="1"/>
  <c r="L225" i="9" s="1"/>
  <c r="J21" i="20"/>
  <c r="J20" i="20"/>
  <c r="J18" i="20"/>
  <c r="J17" i="20"/>
  <c r="J16" i="20"/>
  <c r="J15" i="20"/>
  <c r="J14" i="20"/>
  <c r="J11" i="20"/>
  <c r="J10" i="20"/>
  <c r="J9" i="20"/>
  <c r="J8" i="20"/>
  <c r="J15" i="19" l="1"/>
  <c r="K15" i="19" l="1"/>
  <c r="L15" i="19" s="1"/>
  <c r="J81" i="17" l="1"/>
  <c r="K81" i="17" s="1"/>
  <c r="L81" i="17" s="1"/>
  <c r="J69" i="17"/>
  <c r="K69" i="17" s="1"/>
  <c r="L69" i="17" s="1"/>
  <c r="J6" i="17" l="1"/>
  <c r="I126" i="12"/>
  <c r="H126" i="12"/>
  <c r="G126" i="12"/>
  <c r="F126" i="12"/>
  <c r="E126" i="12"/>
  <c r="D126" i="12"/>
  <c r="C126" i="12"/>
  <c r="B126" i="12"/>
  <c r="A5" i="13" l="1"/>
  <c r="A6" i="13" s="1"/>
  <c r="A7" i="13" s="1"/>
  <c r="A8" i="13" s="1"/>
  <c r="A9" i="13" s="1"/>
  <c r="A10" i="13" s="1"/>
  <c r="I238" i="3" l="1"/>
  <c r="J238" i="3" s="1"/>
  <c r="I237" i="3"/>
  <c r="J237" i="3" s="1"/>
  <c r="J236" i="3"/>
  <c r="I232" i="3"/>
  <c r="J232" i="3" s="1"/>
  <c r="I231" i="3"/>
  <c r="J231" i="3" s="1"/>
  <c r="I230" i="3"/>
  <c r="J230" i="3" s="1"/>
  <c r="I229" i="3"/>
  <c r="J229" i="3" s="1"/>
  <c r="I228" i="3"/>
  <c r="J228" i="3" s="1"/>
  <c r="I226" i="3"/>
  <c r="J226" i="3" s="1"/>
  <c r="I225" i="3"/>
  <c r="J225" i="3" s="1"/>
  <c r="I224" i="3"/>
  <c r="J224" i="3" s="1"/>
  <c r="I223" i="3"/>
  <c r="J223" i="3" s="1"/>
  <c r="I222" i="3"/>
  <c r="J222" i="3" s="1"/>
  <c r="I220" i="3"/>
  <c r="J220" i="3" s="1"/>
  <c r="I219" i="3"/>
  <c r="J219" i="3" s="1"/>
  <c r="I218" i="3"/>
  <c r="J218" i="3" s="1"/>
  <c r="I217" i="3"/>
  <c r="J217" i="3" s="1"/>
  <c r="I216" i="3"/>
  <c r="J216" i="3" s="1"/>
  <c r="J215" i="3"/>
  <c r="I213" i="3"/>
  <c r="J213" i="3" s="1"/>
  <c r="I212" i="3"/>
  <c r="J212" i="3" s="1"/>
  <c r="I211" i="3"/>
  <c r="J211" i="3" s="1"/>
  <c r="I210" i="3"/>
  <c r="J210" i="3" s="1"/>
  <c r="I209" i="3"/>
  <c r="J209" i="3" s="1"/>
  <c r="J208" i="3"/>
  <c r="I206" i="3"/>
  <c r="J206" i="3" s="1"/>
  <c r="I205" i="3"/>
  <c r="J205" i="3" s="1"/>
  <c r="I204" i="3"/>
  <c r="J204" i="3" s="1"/>
  <c r="I203" i="3"/>
  <c r="J203" i="3" s="1"/>
  <c r="I202" i="3"/>
  <c r="J202" i="3" s="1"/>
  <c r="I200" i="3"/>
  <c r="J200" i="3" s="1"/>
  <c r="I199" i="3"/>
  <c r="J199" i="3" s="1"/>
  <c r="I198" i="3"/>
  <c r="J198" i="3" s="1"/>
  <c r="I197" i="3"/>
  <c r="J197" i="3" s="1"/>
  <c r="J196" i="3"/>
  <c r="J195" i="3"/>
  <c r="J97" i="3"/>
  <c r="K97" i="3" s="1"/>
  <c r="L97" i="3" s="1"/>
  <c r="J95" i="3"/>
  <c r="K95" i="3" s="1"/>
  <c r="L95" i="3" s="1"/>
  <c r="J93" i="3"/>
  <c r="K93" i="3" s="1"/>
  <c r="L93" i="3" s="1"/>
  <c r="J38" i="3"/>
  <c r="J321" i="9" l="1"/>
  <c r="K321" i="9" s="1"/>
  <c r="L321" i="9" s="1"/>
  <c r="J320" i="9"/>
  <c r="K320" i="9" s="1"/>
  <c r="L320" i="9" s="1"/>
  <c r="J319" i="9"/>
  <c r="K319" i="9" s="1"/>
  <c r="L319" i="9" s="1"/>
  <c r="J318" i="9"/>
  <c r="K318" i="9" s="1"/>
  <c r="L318" i="9" s="1"/>
  <c r="J316" i="9"/>
  <c r="K316" i="9" s="1"/>
  <c r="L316" i="9" s="1"/>
  <c r="J315" i="9"/>
  <c r="K315" i="9" s="1"/>
  <c r="L315" i="9" s="1"/>
  <c r="J314" i="9"/>
  <c r="K314" i="9" s="1"/>
  <c r="L314" i="9" s="1"/>
  <c r="J313" i="9"/>
  <c r="K313" i="9" s="1"/>
  <c r="L313" i="9" s="1"/>
  <c r="J311" i="9"/>
  <c r="K311" i="9" s="1"/>
  <c r="L311" i="9" s="1"/>
  <c r="J310" i="9"/>
  <c r="K310" i="9" s="1"/>
  <c r="L310" i="9" s="1"/>
  <c r="J331" i="9"/>
  <c r="K331" i="9" s="1"/>
  <c r="L331" i="9" s="1"/>
  <c r="J330" i="9"/>
  <c r="K330" i="9" s="1"/>
  <c r="L330" i="9" s="1"/>
  <c r="J329" i="9"/>
  <c r="K329" i="9" s="1"/>
  <c r="L329" i="9" s="1"/>
  <c r="F21" i="20" l="1"/>
  <c r="F20" i="20"/>
  <c r="F18" i="20"/>
  <c r="F17" i="20"/>
  <c r="F16" i="20"/>
  <c r="F15" i="20"/>
  <c r="F14" i="20"/>
  <c r="F11" i="20"/>
  <c r="F10" i="20"/>
  <c r="F9" i="20"/>
  <c r="F8" i="20"/>
  <c r="J14" i="19" l="1"/>
  <c r="F14" i="19"/>
  <c r="J13" i="19"/>
  <c r="F13" i="19"/>
  <c r="J12" i="19"/>
  <c r="F12" i="19"/>
  <c r="J11" i="19"/>
  <c r="F11" i="19"/>
  <c r="J10" i="19"/>
  <c r="F10" i="19"/>
  <c r="J9" i="19"/>
  <c r="F9" i="19"/>
  <c r="J8" i="19"/>
  <c r="F8" i="19"/>
  <c r="J7" i="19"/>
  <c r="F7" i="19"/>
  <c r="J6" i="19"/>
  <c r="F6" i="19"/>
  <c r="J5" i="19"/>
  <c r="F5" i="19"/>
  <c r="J4" i="19"/>
  <c r="F4" i="19"/>
  <c r="J29" i="18" l="1"/>
  <c r="F29" i="18"/>
  <c r="I26" i="18"/>
  <c r="J26" i="18" s="1"/>
  <c r="E26" i="18"/>
  <c r="F26" i="18" s="1"/>
  <c r="I25" i="18"/>
  <c r="J25" i="18" s="1"/>
  <c r="E25" i="18"/>
  <c r="F25" i="18" s="1"/>
  <c r="I24" i="18"/>
  <c r="J24" i="18" s="1"/>
  <c r="E24" i="18"/>
  <c r="F24" i="18" s="1"/>
  <c r="I23" i="18"/>
  <c r="J23" i="18" s="1"/>
  <c r="E23" i="18"/>
  <c r="F23" i="18" s="1"/>
  <c r="I22" i="18"/>
  <c r="J22" i="18" s="1"/>
  <c r="E22" i="18"/>
  <c r="F22" i="18" s="1"/>
  <c r="I21" i="18"/>
  <c r="J21" i="18" s="1"/>
  <c r="E21" i="18"/>
  <c r="F21" i="18" s="1"/>
  <c r="I20" i="18"/>
  <c r="J20" i="18" s="1"/>
  <c r="E20" i="18"/>
  <c r="F20" i="18" s="1"/>
  <c r="I19" i="18"/>
  <c r="J19" i="18" s="1"/>
  <c r="E19" i="18"/>
  <c r="F19" i="18" s="1"/>
  <c r="I18" i="18"/>
  <c r="J18" i="18" s="1"/>
  <c r="E18" i="18"/>
  <c r="F18" i="18" s="1"/>
  <c r="J14" i="18"/>
  <c r="F14" i="18"/>
  <c r="J12" i="18"/>
  <c r="F12" i="18"/>
  <c r="J10" i="18"/>
  <c r="F10" i="18"/>
  <c r="J8" i="18"/>
  <c r="F8" i="18"/>
  <c r="J7" i="18"/>
  <c r="F7" i="18"/>
  <c r="J6" i="18"/>
  <c r="F6" i="18"/>
  <c r="J5" i="18"/>
  <c r="F5" i="18"/>
  <c r="J137" i="17" l="1"/>
  <c r="F137" i="17"/>
  <c r="J136" i="17"/>
  <c r="F136" i="17"/>
  <c r="J135" i="17"/>
  <c r="F135" i="17"/>
  <c r="F132" i="17"/>
  <c r="H132" i="17" s="1"/>
  <c r="J132" i="17" s="1"/>
  <c r="J131" i="17"/>
  <c r="F131" i="17"/>
  <c r="J128" i="17"/>
  <c r="F128" i="17"/>
  <c r="J127" i="17"/>
  <c r="F127" i="17"/>
  <c r="J126" i="17"/>
  <c r="F126" i="17"/>
  <c r="J125" i="17"/>
  <c r="F125" i="17"/>
  <c r="J107" i="17"/>
  <c r="J106" i="17"/>
  <c r="F106" i="17"/>
  <c r="J105" i="17"/>
  <c r="F105" i="17"/>
  <c r="J104" i="17"/>
  <c r="F104" i="17"/>
  <c r="J103" i="17"/>
  <c r="F103" i="17"/>
  <c r="J102" i="17"/>
  <c r="F102" i="17"/>
  <c r="J101" i="17"/>
  <c r="F101" i="17"/>
  <c r="I100" i="17"/>
  <c r="J100" i="17" s="1"/>
  <c r="E100" i="17"/>
  <c r="F100" i="17" s="1"/>
  <c r="J97" i="17"/>
  <c r="F97" i="17"/>
  <c r="J95" i="17"/>
  <c r="F95" i="17"/>
  <c r="J94" i="17"/>
  <c r="F94" i="17"/>
  <c r="J93" i="17"/>
  <c r="F93" i="17"/>
  <c r="J92" i="17"/>
  <c r="F92" i="17"/>
  <c r="J91" i="17"/>
  <c r="F91" i="17"/>
  <c r="J90" i="17"/>
  <c r="F90" i="17"/>
  <c r="J87" i="17"/>
  <c r="F87" i="17"/>
  <c r="J86" i="17"/>
  <c r="F86" i="17"/>
  <c r="J83" i="17"/>
  <c r="F83" i="17"/>
  <c r="J82" i="17"/>
  <c r="F82" i="17"/>
  <c r="J80" i="17"/>
  <c r="F80" i="17"/>
  <c r="J79" i="17"/>
  <c r="F79" i="17"/>
  <c r="J78" i="17"/>
  <c r="F78" i="17"/>
  <c r="J75" i="17"/>
  <c r="F75" i="17"/>
  <c r="J74" i="17"/>
  <c r="F74" i="17"/>
  <c r="J73" i="17"/>
  <c r="F73" i="17"/>
  <c r="J72" i="17"/>
  <c r="F72" i="17"/>
  <c r="J68" i="17"/>
  <c r="F68" i="17"/>
  <c r="J67" i="17"/>
  <c r="F67" i="17"/>
  <c r="J66" i="17"/>
  <c r="F66" i="17"/>
  <c r="I65" i="17"/>
  <c r="J65" i="17" s="1"/>
  <c r="E65" i="17"/>
  <c r="F65" i="17" s="1"/>
  <c r="J64" i="17"/>
  <c r="F64" i="17"/>
  <c r="J61" i="17"/>
  <c r="F61" i="17"/>
  <c r="J60" i="17"/>
  <c r="F60" i="17"/>
  <c r="J57" i="17"/>
  <c r="F57" i="17"/>
  <c r="J56" i="17"/>
  <c r="F56" i="17"/>
  <c r="J52" i="17"/>
  <c r="F52" i="17"/>
  <c r="J51" i="17"/>
  <c r="F51" i="17"/>
  <c r="J50" i="17"/>
  <c r="F50" i="17"/>
  <c r="J49" i="17"/>
  <c r="F49" i="17"/>
  <c r="J48" i="17"/>
  <c r="F48" i="17"/>
  <c r="J47" i="17"/>
  <c r="F47" i="17"/>
  <c r="J44" i="17"/>
  <c r="F44" i="17"/>
  <c r="J43" i="17"/>
  <c r="F43" i="17"/>
  <c r="J42" i="17"/>
  <c r="F42" i="17"/>
  <c r="J41" i="17"/>
  <c r="F41" i="17"/>
  <c r="J40" i="17"/>
  <c r="F40" i="17"/>
  <c r="J39" i="17"/>
  <c r="F39" i="17"/>
  <c r="J38" i="17"/>
  <c r="F38" i="17"/>
  <c r="J37" i="17"/>
  <c r="F37" i="17"/>
  <c r="J34" i="17"/>
  <c r="F34" i="17"/>
  <c r="J33" i="17"/>
  <c r="F33" i="17"/>
  <c r="J32" i="17"/>
  <c r="F32" i="17"/>
  <c r="J31" i="17"/>
  <c r="F31" i="17"/>
  <c r="J28" i="17"/>
  <c r="F28" i="17"/>
  <c r="J25" i="17"/>
  <c r="F25" i="17"/>
  <c r="J24" i="17"/>
  <c r="F24" i="17"/>
  <c r="J23" i="17"/>
  <c r="F23" i="17"/>
  <c r="J22" i="17"/>
  <c r="F22" i="17"/>
  <c r="J19" i="17"/>
  <c r="F19" i="17"/>
  <c r="J18" i="17"/>
  <c r="F18" i="17"/>
  <c r="J17" i="17"/>
  <c r="F17" i="17"/>
  <c r="J13" i="17"/>
  <c r="J12" i="17"/>
  <c r="J11" i="17"/>
  <c r="J10" i="17"/>
  <c r="J9" i="17"/>
  <c r="J8" i="17"/>
  <c r="K6" i="17"/>
  <c r="L6" i="17" s="1"/>
  <c r="J5" i="17"/>
  <c r="F5" i="17"/>
  <c r="K73" i="17" l="1"/>
  <c r="K79" i="17"/>
  <c r="L79" i="17" s="1"/>
  <c r="K11" i="17"/>
  <c r="L11" i="17" s="1"/>
  <c r="K24" i="17"/>
  <c r="L24" i="17" s="1"/>
  <c r="K43" i="17"/>
  <c r="K80" i="17"/>
  <c r="L80" i="17" s="1"/>
  <c r="K87" i="17"/>
  <c r="L87" i="17" s="1"/>
  <c r="K92" i="17"/>
  <c r="L92" i="17" s="1"/>
  <c r="K32" i="17"/>
  <c r="L32" i="17" s="1"/>
  <c r="K66" i="17"/>
  <c r="L66" i="17" s="1"/>
  <c r="K94" i="17"/>
  <c r="L94" i="17" s="1"/>
  <c r="K91" i="17"/>
  <c r="L91" i="17" s="1"/>
  <c r="K95" i="17"/>
  <c r="L95" i="17" s="1"/>
  <c r="K102" i="17"/>
  <c r="L102" i="17" s="1"/>
  <c r="K106" i="17"/>
  <c r="L106" i="17" s="1"/>
  <c r="K131" i="17"/>
  <c r="L131" i="17" s="1"/>
  <c r="K97" i="17"/>
  <c r="L97" i="17" s="1"/>
  <c r="K132" i="17"/>
  <c r="L132" i="17" s="1"/>
  <c r="K68" i="17"/>
  <c r="L68" i="17" s="1"/>
  <c r="K5" i="17"/>
  <c r="L5" i="17" s="1"/>
  <c r="K83" i="17"/>
  <c r="L83" i="17" s="1"/>
  <c r="K90" i="17"/>
  <c r="L90" i="17" s="1"/>
  <c r="K82" i="17"/>
  <c r="L82" i="17" s="1"/>
  <c r="K72" i="17"/>
  <c r="L72" i="17" s="1"/>
  <c r="K78" i="17"/>
  <c r="L78" i="17" s="1"/>
  <c r="K93" i="17"/>
  <c r="L93" i="17" s="1"/>
  <c r="K86" i="17"/>
  <c r="L86" i="17" s="1"/>
  <c r="L43" i="17"/>
  <c r="K67" i="17"/>
  <c r="L67" i="17" s="1"/>
  <c r="K74" i="17"/>
  <c r="L74" i="17" s="1"/>
  <c r="K137" i="17"/>
  <c r="L137" i="17" s="1"/>
  <c r="K9" i="17"/>
  <c r="L9" i="17" s="1"/>
  <c r="K13" i="17"/>
  <c r="L13" i="17" s="1"/>
  <c r="K22" i="17"/>
  <c r="L22" i="17" s="1"/>
  <c r="K28" i="17"/>
  <c r="L28" i="17" s="1"/>
  <c r="K104" i="17"/>
  <c r="L104" i="17" s="1"/>
  <c r="K127" i="17"/>
  <c r="L127" i="17" s="1"/>
  <c r="K135" i="17"/>
  <c r="L135" i="17" s="1"/>
  <c r="K10" i="17"/>
  <c r="L10" i="17" s="1"/>
  <c r="K17" i="17"/>
  <c r="L17" i="17" s="1"/>
  <c r="K23" i="17"/>
  <c r="L23" i="17" s="1"/>
  <c r="K31" i="17"/>
  <c r="L31" i="17" s="1"/>
  <c r="K37" i="17"/>
  <c r="L37" i="17" s="1"/>
  <c r="K41" i="17"/>
  <c r="L41" i="17" s="1"/>
  <c r="K47" i="17"/>
  <c r="L47" i="17" s="1"/>
  <c r="K51" i="17"/>
  <c r="L51" i="17" s="1"/>
  <c r="K101" i="17"/>
  <c r="L101" i="17" s="1"/>
  <c r="K105" i="17"/>
  <c r="L105" i="17" s="1"/>
  <c r="K128" i="17"/>
  <c r="L128" i="17" s="1"/>
  <c r="K136" i="17"/>
  <c r="L136" i="17" s="1"/>
  <c r="L73" i="17"/>
  <c r="K18" i="17"/>
  <c r="L18" i="17" s="1"/>
  <c r="K125" i="17"/>
  <c r="L125" i="17" s="1"/>
  <c r="K75" i="17"/>
  <c r="L75" i="17" s="1"/>
  <c r="K8" i="17"/>
  <c r="L8" i="17" s="1"/>
  <c r="K12" i="17"/>
  <c r="L12" i="17" s="1"/>
  <c r="K19" i="17"/>
  <c r="L19" i="17" s="1"/>
  <c r="K25" i="17"/>
  <c r="L25" i="17" s="1"/>
  <c r="K33" i="17"/>
  <c r="L33" i="17" s="1"/>
  <c r="K39" i="17"/>
  <c r="L39" i="17" s="1"/>
  <c r="K49" i="17"/>
  <c r="L49" i="17" s="1"/>
  <c r="K56" i="17"/>
  <c r="L56" i="17" s="1"/>
  <c r="K60" i="17"/>
  <c r="L60" i="17" s="1"/>
  <c r="K64" i="17"/>
  <c r="L64" i="17" s="1"/>
  <c r="K103" i="17"/>
  <c r="L103" i="17" s="1"/>
  <c r="K107" i="17"/>
  <c r="L107" i="17" s="1"/>
  <c r="K126" i="17"/>
  <c r="L126" i="17" s="1"/>
  <c r="K100" i="17"/>
  <c r="L100" i="17" s="1"/>
  <c r="K65" i="17"/>
  <c r="L65" i="17" s="1"/>
  <c r="K34" i="17"/>
  <c r="L34" i="17" s="1"/>
  <c r="K38" i="17"/>
  <c r="L38" i="17" s="1"/>
  <c r="K40" i="17"/>
  <c r="L40" i="17" s="1"/>
  <c r="K42" i="17"/>
  <c r="L42" i="17" s="1"/>
  <c r="K44" i="17"/>
  <c r="L44" i="17" s="1"/>
  <c r="K48" i="17"/>
  <c r="L48" i="17" s="1"/>
  <c r="K50" i="17"/>
  <c r="L50" i="17" s="1"/>
  <c r="K52" i="17"/>
  <c r="L52" i="17" s="1"/>
  <c r="K57" i="17"/>
  <c r="L57" i="17" s="1"/>
  <c r="K61" i="17"/>
  <c r="L61" i="17" s="1"/>
  <c r="J113" i="16"/>
  <c r="F113" i="16"/>
  <c r="J112" i="16"/>
  <c r="F112" i="16"/>
  <c r="I108" i="16"/>
  <c r="J108" i="16" s="1"/>
  <c r="F108" i="16"/>
  <c r="J105" i="16"/>
  <c r="F105" i="16"/>
  <c r="J104" i="16"/>
  <c r="F104" i="16"/>
  <c r="J103" i="16"/>
  <c r="F103" i="16"/>
  <c r="J100" i="16"/>
  <c r="F100" i="16"/>
  <c r="J99" i="16"/>
  <c r="F99" i="16"/>
  <c r="J98" i="16"/>
  <c r="F98" i="16"/>
  <c r="I95" i="16"/>
  <c r="J95" i="16" s="1"/>
  <c r="E95" i="16"/>
  <c r="F95" i="16" s="1"/>
  <c r="I94" i="16"/>
  <c r="J94" i="16" s="1"/>
  <c r="E94" i="16"/>
  <c r="F94" i="16" s="1"/>
  <c r="I93" i="16"/>
  <c r="J93" i="16" s="1"/>
  <c r="E93" i="16"/>
  <c r="F93" i="16" s="1"/>
  <c r="J90" i="16"/>
  <c r="F90" i="16"/>
  <c r="J89" i="16"/>
  <c r="F89" i="16"/>
  <c r="J88" i="16"/>
  <c r="F88" i="16"/>
  <c r="J85" i="16"/>
  <c r="F85" i="16"/>
  <c r="J84" i="16"/>
  <c r="F84" i="16"/>
  <c r="J83" i="16"/>
  <c r="F83" i="16"/>
  <c r="J82" i="16"/>
  <c r="F82" i="16"/>
  <c r="J81" i="16"/>
  <c r="F81" i="16"/>
  <c r="J80" i="16"/>
  <c r="F80" i="16"/>
  <c r="I72" i="16"/>
  <c r="J72" i="16" s="1"/>
  <c r="E72" i="16"/>
  <c r="F72" i="16" s="1"/>
  <c r="I71" i="16"/>
  <c r="J71" i="16" s="1"/>
  <c r="E71" i="16"/>
  <c r="F71" i="16" s="1"/>
  <c r="I68" i="16"/>
  <c r="J68" i="16" s="1"/>
  <c r="E68" i="16"/>
  <c r="F68" i="16" s="1"/>
  <c r="I67" i="16"/>
  <c r="J67" i="16" s="1"/>
  <c r="E67" i="16"/>
  <c r="F67" i="16" s="1"/>
  <c r="J56" i="16"/>
  <c r="F56" i="16"/>
  <c r="J55" i="16"/>
  <c r="F55" i="16"/>
  <c r="J52" i="16"/>
  <c r="F52" i="16"/>
  <c r="J51" i="16"/>
  <c r="F51" i="16"/>
  <c r="F45" i="16"/>
  <c r="H45" i="16" s="1"/>
  <c r="J45" i="16" s="1"/>
  <c r="F41" i="16"/>
  <c r="H41" i="16" s="1"/>
  <c r="J41" i="16" s="1"/>
  <c r="F40" i="16"/>
  <c r="H40" i="16" s="1"/>
  <c r="J40" i="16" s="1"/>
  <c r="F39" i="16"/>
  <c r="H39" i="16" s="1"/>
  <c r="J39" i="16" s="1"/>
  <c r="F38" i="16"/>
  <c r="H38" i="16" s="1"/>
  <c r="J38" i="16" s="1"/>
  <c r="F37" i="16"/>
  <c r="H37" i="16" s="1"/>
  <c r="J37" i="16" s="1"/>
  <c r="F36" i="16"/>
  <c r="H36" i="16" s="1"/>
  <c r="J36" i="16" s="1"/>
  <c r="F35" i="16"/>
  <c r="H35" i="16" s="1"/>
  <c r="J35" i="16" s="1"/>
  <c r="F34" i="16"/>
  <c r="H34" i="16" s="1"/>
  <c r="J34" i="16" s="1"/>
  <c r="F33" i="16"/>
  <c r="H33" i="16" s="1"/>
  <c r="J33" i="16" s="1"/>
  <c r="F32" i="16"/>
  <c r="H32" i="16" s="1"/>
  <c r="J32" i="16" s="1"/>
  <c r="F31" i="16"/>
  <c r="H31" i="16" s="1"/>
  <c r="J31" i="16" s="1"/>
  <c r="F30" i="16"/>
  <c r="H30" i="16" s="1"/>
  <c r="J30" i="16" s="1"/>
  <c r="F29" i="16"/>
  <c r="H29" i="16" s="1"/>
  <c r="J29" i="16" s="1"/>
  <c r="F28" i="16"/>
  <c r="H28" i="16" s="1"/>
  <c r="J28" i="16" s="1"/>
  <c r="F27" i="16"/>
  <c r="H27" i="16" s="1"/>
  <c r="J27" i="16" s="1"/>
  <c r="F26" i="16"/>
  <c r="H26" i="16" s="1"/>
  <c r="J26" i="16" s="1"/>
  <c r="I22" i="16"/>
  <c r="J22" i="16" s="1"/>
  <c r="E22" i="16"/>
  <c r="F22" i="16" s="1"/>
  <c r="I21" i="16"/>
  <c r="J21" i="16" s="1"/>
  <c r="E21" i="16"/>
  <c r="F21" i="16" s="1"/>
  <c r="J20" i="16"/>
  <c r="F20" i="16"/>
  <c r="J19" i="16"/>
  <c r="F19" i="16"/>
  <c r="J18" i="16"/>
  <c r="F18" i="16"/>
  <c r="J17" i="16"/>
  <c r="F17" i="16"/>
  <c r="J16" i="16"/>
  <c r="F16" i="16"/>
  <c r="J15" i="16"/>
  <c r="F15" i="16"/>
  <c r="J12" i="16"/>
  <c r="F12" i="16"/>
  <c r="J11" i="16"/>
  <c r="F11" i="16"/>
  <c r="J10" i="16"/>
  <c r="F10" i="16"/>
  <c r="J72" i="15" l="1"/>
  <c r="F72" i="15"/>
  <c r="J71" i="15"/>
  <c r="F71" i="15"/>
  <c r="J70" i="15"/>
  <c r="F70" i="15"/>
  <c r="J67" i="15"/>
  <c r="K67" i="15" s="1"/>
  <c r="F67" i="15"/>
  <c r="J66" i="15"/>
  <c r="F66" i="15"/>
  <c r="J63" i="15"/>
  <c r="F63" i="15"/>
  <c r="J62" i="15"/>
  <c r="F62" i="15"/>
  <c r="I61" i="15"/>
  <c r="J61" i="15" s="1"/>
  <c r="E61" i="15"/>
  <c r="F61" i="15" s="1"/>
  <c r="J60" i="15"/>
  <c r="F60" i="15"/>
  <c r="I57" i="15"/>
  <c r="J57" i="15" s="1"/>
  <c r="E57" i="15"/>
  <c r="F57" i="15" s="1"/>
  <c r="I56" i="15"/>
  <c r="J56" i="15" s="1"/>
  <c r="E56" i="15"/>
  <c r="F56" i="15" s="1"/>
  <c r="I55" i="15"/>
  <c r="J55" i="15" s="1"/>
  <c r="E55" i="15"/>
  <c r="F55" i="15" s="1"/>
  <c r="J52" i="15"/>
  <c r="F52" i="15"/>
  <c r="J51" i="15"/>
  <c r="F51" i="15"/>
  <c r="J50" i="15"/>
  <c r="F50" i="15"/>
  <c r="J47" i="15"/>
  <c r="F47" i="15"/>
  <c r="J46" i="15"/>
  <c r="F46" i="15"/>
  <c r="J45" i="15"/>
  <c r="F45" i="15"/>
  <c r="I41" i="15"/>
  <c r="J41" i="15" s="1"/>
  <c r="E41" i="15"/>
  <c r="F41" i="15" s="1"/>
  <c r="I40" i="15"/>
  <c r="J40" i="15" s="1"/>
  <c r="E40" i="15"/>
  <c r="F40" i="15" s="1"/>
  <c r="I39" i="15"/>
  <c r="J39" i="15" s="1"/>
  <c r="E39" i="15"/>
  <c r="F39" i="15" s="1"/>
  <c r="I37" i="15"/>
  <c r="J37" i="15" s="1"/>
  <c r="E37" i="15"/>
  <c r="F37" i="15" s="1"/>
  <c r="I36" i="15"/>
  <c r="J36" i="15" s="1"/>
  <c r="E36" i="15"/>
  <c r="F36" i="15" s="1"/>
  <c r="I35" i="15"/>
  <c r="J35" i="15" s="1"/>
  <c r="E35" i="15"/>
  <c r="F35" i="15" s="1"/>
  <c r="I32" i="15"/>
  <c r="J32" i="15" s="1"/>
  <c r="E32" i="15"/>
  <c r="F32" i="15" s="1"/>
  <c r="I31" i="15"/>
  <c r="J31" i="15" s="1"/>
  <c r="E31" i="15"/>
  <c r="F31" i="15" s="1"/>
  <c r="I30" i="15"/>
  <c r="J30" i="15" s="1"/>
  <c r="E30" i="15"/>
  <c r="F30" i="15" s="1"/>
  <c r="I27" i="15"/>
  <c r="J27" i="15" s="1"/>
  <c r="E27" i="15"/>
  <c r="F27" i="15" s="1"/>
  <c r="I26" i="15"/>
  <c r="J26" i="15" s="1"/>
  <c r="E26" i="15"/>
  <c r="F26" i="15" s="1"/>
  <c r="I16" i="15"/>
  <c r="J16" i="15" s="1"/>
  <c r="E16" i="15"/>
  <c r="F16" i="15" s="1"/>
  <c r="I15" i="15"/>
  <c r="J15" i="15" s="1"/>
  <c r="E15" i="15"/>
  <c r="F15" i="15" s="1"/>
  <c r="I14" i="15"/>
  <c r="J14" i="15" s="1"/>
  <c r="E14" i="15"/>
  <c r="F14" i="15" s="1"/>
  <c r="I13" i="15"/>
  <c r="J13" i="15" s="1"/>
  <c r="E13" i="15"/>
  <c r="F13" i="15" s="1"/>
  <c r="I12" i="15"/>
  <c r="J12" i="15" s="1"/>
  <c r="E12" i="15"/>
  <c r="F12" i="15" s="1"/>
  <c r="I11" i="15"/>
  <c r="J11" i="15" s="1"/>
  <c r="E11" i="15"/>
  <c r="F11" i="15" s="1"/>
  <c r="J10" i="15"/>
  <c r="F10" i="15"/>
  <c r="J9" i="15"/>
  <c r="F9" i="15"/>
  <c r="J8" i="15"/>
  <c r="F8" i="15"/>
  <c r="K50" i="15" l="1"/>
  <c r="K56" i="15"/>
  <c r="L56" i="15" s="1"/>
  <c r="K62" i="15"/>
  <c r="K70" i="15"/>
  <c r="L70" i="15" s="1"/>
  <c r="K57" i="15"/>
  <c r="L57" i="15" s="1"/>
  <c r="K63" i="15"/>
  <c r="K46" i="15"/>
  <c r="L46" i="15" s="1"/>
  <c r="K71" i="15"/>
  <c r="L71" i="15" s="1"/>
  <c r="K52" i="15"/>
  <c r="L52" i="15" s="1"/>
  <c r="K60" i="15"/>
  <c r="K66" i="15"/>
  <c r="K72" i="15"/>
  <c r="L72" i="15" s="1"/>
  <c r="K30" i="15"/>
  <c r="K36" i="15"/>
  <c r="K41" i="15"/>
  <c r="L41" i="15" s="1"/>
  <c r="K11" i="15"/>
  <c r="L11" i="15" s="1"/>
  <c r="K8" i="15"/>
  <c r="L8" i="15" s="1"/>
  <c r="K15" i="15"/>
  <c r="L15" i="15" s="1"/>
  <c r="K9" i="15"/>
  <c r="K10" i="15"/>
  <c r="L10" i="15" s="1"/>
  <c r="L67" i="15"/>
  <c r="L66" i="15"/>
  <c r="L63" i="15"/>
  <c r="L60" i="15"/>
  <c r="K51" i="15"/>
  <c r="L51" i="15" s="1"/>
  <c r="L50" i="15"/>
  <c r="K45" i="15"/>
  <c r="L45" i="15" s="1"/>
  <c r="L30" i="15"/>
  <c r="K13" i="15"/>
  <c r="L13" i="15" s="1"/>
  <c r="K26" i="15"/>
  <c r="L26" i="15" s="1"/>
  <c r="K32" i="15"/>
  <c r="L32" i="15" s="1"/>
  <c r="K39" i="15"/>
  <c r="L39" i="15" s="1"/>
  <c r="K27" i="15"/>
  <c r="L27" i="15" s="1"/>
  <c r="K35" i="15"/>
  <c r="L35" i="15" s="1"/>
  <c r="K40" i="15"/>
  <c r="L40" i="15" s="1"/>
  <c r="L36" i="15"/>
  <c r="K14" i="15"/>
  <c r="L14" i="15" s="1"/>
  <c r="K55" i="15"/>
  <c r="L55" i="15" s="1"/>
  <c r="K61" i="15"/>
  <c r="L61" i="15" s="1"/>
  <c r="L9" i="15"/>
  <c r="K12" i="15"/>
  <c r="L12" i="15" s="1"/>
  <c r="K16" i="15"/>
  <c r="L16" i="15" s="1"/>
  <c r="K31" i="15"/>
  <c r="L31" i="15" s="1"/>
  <c r="K37" i="15"/>
  <c r="L37" i="15" s="1"/>
  <c r="L62" i="15"/>
  <c r="K47" i="15"/>
  <c r="L47" i="15" s="1"/>
  <c r="J103" i="14"/>
  <c r="F103" i="14"/>
  <c r="J102" i="14"/>
  <c r="F102" i="14"/>
  <c r="J101" i="14"/>
  <c r="F101" i="14"/>
  <c r="J100" i="14"/>
  <c r="F100" i="14"/>
  <c r="J99" i="14"/>
  <c r="F99" i="14"/>
  <c r="J98" i="14"/>
  <c r="F98" i="14"/>
  <c r="J95" i="14"/>
  <c r="F95" i="14"/>
  <c r="I92" i="14"/>
  <c r="J92" i="14" s="1"/>
  <c r="E92" i="14"/>
  <c r="F92" i="14" s="1"/>
  <c r="I91" i="14"/>
  <c r="J91" i="14" s="1"/>
  <c r="E91" i="14"/>
  <c r="F91" i="14" s="1"/>
  <c r="I88" i="14"/>
  <c r="J88" i="14" s="1"/>
  <c r="E88" i="14"/>
  <c r="F88" i="14" s="1"/>
  <c r="I85" i="14"/>
  <c r="J85" i="14" s="1"/>
  <c r="E85" i="14"/>
  <c r="F85" i="14" s="1"/>
  <c r="I84" i="14"/>
  <c r="J84" i="14" s="1"/>
  <c r="E84" i="14"/>
  <c r="F84" i="14" s="1"/>
  <c r="I81" i="14"/>
  <c r="J81" i="14" s="1"/>
  <c r="E81" i="14"/>
  <c r="F81" i="14" s="1"/>
  <c r="I80" i="14"/>
  <c r="J80" i="14" s="1"/>
  <c r="E80" i="14"/>
  <c r="F80" i="14" s="1"/>
  <c r="I79" i="14"/>
  <c r="J79" i="14" s="1"/>
  <c r="E79" i="14"/>
  <c r="F79" i="14" s="1"/>
  <c r="I78" i="14"/>
  <c r="J78" i="14" s="1"/>
  <c r="E78" i="14"/>
  <c r="F78" i="14" s="1"/>
  <c r="I77" i="14"/>
  <c r="J77" i="14" s="1"/>
  <c r="E77" i="14"/>
  <c r="F77" i="14" s="1"/>
  <c r="I75" i="14"/>
  <c r="J75" i="14" s="1"/>
  <c r="E75" i="14"/>
  <c r="F75" i="14" s="1"/>
  <c r="I74" i="14"/>
  <c r="J74" i="14" s="1"/>
  <c r="E74" i="14"/>
  <c r="F74" i="14" s="1"/>
  <c r="I73" i="14"/>
  <c r="J73" i="14" s="1"/>
  <c r="E73" i="14"/>
  <c r="F73" i="14" s="1"/>
  <c r="I72" i="14"/>
  <c r="J72" i="14" s="1"/>
  <c r="E72" i="14"/>
  <c r="F72" i="14" s="1"/>
  <c r="I71" i="14"/>
  <c r="J71" i="14" s="1"/>
  <c r="E71" i="14"/>
  <c r="F71" i="14" s="1"/>
  <c r="I68" i="14"/>
  <c r="J68" i="14" s="1"/>
  <c r="E68" i="14"/>
  <c r="F68" i="14" s="1"/>
  <c r="I67" i="14"/>
  <c r="J67" i="14" s="1"/>
  <c r="E67" i="14"/>
  <c r="F67" i="14" s="1"/>
  <c r="I66" i="14"/>
  <c r="J66" i="14" s="1"/>
  <c r="E66" i="14"/>
  <c r="F66" i="14" s="1"/>
  <c r="I65" i="14"/>
  <c r="J65" i="14" s="1"/>
  <c r="E65" i="14"/>
  <c r="F65" i="14" s="1"/>
  <c r="I62" i="14"/>
  <c r="J62" i="14" s="1"/>
  <c r="E62" i="14"/>
  <c r="F62" i="14" s="1"/>
  <c r="I61" i="14"/>
  <c r="J61" i="14" s="1"/>
  <c r="E61" i="14"/>
  <c r="F61" i="14" s="1"/>
  <c r="I60" i="14"/>
  <c r="J60" i="14" s="1"/>
  <c r="E60" i="14"/>
  <c r="F60" i="14" s="1"/>
  <c r="I59" i="14"/>
  <c r="J59" i="14" s="1"/>
  <c r="E59" i="14"/>
  <c r="F59" i="14" s="1"/>
  <c r="I58" i="14"/>
  <c r="J58" i="14" s="1"/>
  <c r="E58" i="14"/>
  <c r="F58" i="14" s="1"/>
  <c r="I57" i="14"/>
  <c r="J57" i="14" s="1"/>
  <c r="E57" i="14"/>
  <c r="F57" i="14" s="1"/>
  <c r="I56" i="14"/>
  <c r="J56" i="14" s="1"/>
  <c r="E56" i="14"/>
  <c r="F56" i="14" s="1"/>
  <c r="I52" i="14"/>
  <c r="J52" i="14" s="1"/>
  <c r="E52" i="14"/>
  <c r="F52" i="14" s="1"/>
  <c r="I51" i="14"/>
  <c r="J51" i="14" s="1"/>
  <c r="E51" i="14"/>
  <c r="F51" i="14" s="1"/>
  <c r="I50" i="14"/>
  <c r="J50" i="14" s="1"/>
  <c r="E50" i="14"/>
  <c r="F50" i="14" s="1"/>
  <c r="I47" i="14"/>
  <c r="J47" i="14" s="1"/>
  <c r="E47" i="14"/>
  <c r="F47" i="14" s="1"/>
  <c r="I46" i="14"/>
  <c r="J46" i="14" s="1"/>
  <c r="E46" i="14"/>
  <c r="F46" i="14" s="1"/>
  <c r="I45" i="14"/>
  <c r="J45" i="14" s="1"/>
  <c r="E45" i="14"/>
  <c r="F45" i="14" s="1"/>
  <c r="I41" i="14"/>
  <c r="J41" i="14" s="1"/>
  <c r="E41" i="14"/>
  <c r="F41" i="14" s="1"/>
  <c r="I40" i="14"/>
  <c r="J40" i="14" s="1"/>
  <c r="E40" i="14"/>
  <c r="F40" i="14" s="1"/>
  <c r="I37" i="14"/>
  <c r="J37" i="14" s="1"/>
  <c r="E37" i="14"/>
  <c r="F37" i="14" s="1"/>
  <c r="I36" i="14"/>
  <c r="J36" i="14" s="1"/>
  <c r="E36" i="14"/>
  <c r="F36" i="14" s="1"/>
  <c r="I35" i="14"/>
  <c r="J35" i="14" s="1"/>
  <c r="E35" i="14"/>
  <c r="F35" i="14" s="1"/>
  <c r="I34" i="14"/>
  <c r="J34" i="14" s="1"/>
  <c r="E34" i="14"/>
  <c r="F34" i="14" s="1"/>
  <c r="I33" i="14"/>
  <c r="J33" i="14" s="1"/>
  <c r="E33" i="14"/>
  <c r="F33" i="14" s="1"/>
  <c r="I32" i="14"/>
  <c r="J32" i="14" s="1"/>
  <c r="E32" i="14"/>
  <c r="F32" i="14" s="1"/>
  <c r="I29" i="14"/>
  <c r="J29" i="14" s="1"/>
  <c r="E29" i="14"/>
  <c r="F29" i="14" s="1"/>
  <c r="I28" i="14"/>
  <c r="J28" i="14" s="1"/>
  <c r="E28" i="14"/>
  <c r="F28" i="14" s="1"/>
  <c r="I27" i="14"/>
  <c r="J27" i="14" s="1"/>
  <c r="E27" i="14"/>
  <c r="F27" i="14" s="1"/>
  <c r="J21" i="14"/>
  <c r="F21" i="14"/>
  <c r="I9" i="14"/>
  <c r="E9" i="14"/>
  <c r="I8" i="14"/>
  <c r="E8" i="14"/>
  <c r="I7" i="14"/>
  <c r="J7" i="14" s="1"/>
  <c r="E7" i="14"/>
  <c r="F7" i="14" s="1"/>
  <c r="E13" i="14" l="1"/>
  <c r="F13" i="14" s="1"/>
  <c r="E18" i="14"/>
  <c r="F18" i="14" s="1"/>
  <c r="E12" i="14"/>
  <c r="E17" i="14"/>
  <c r="F17" i="14" s="1"/>
  <c r="I13" i="14"/>
  <c r="J13" i="14" s="1"/>
  <c r="I18" i="14"/>
  <c r="J18" i="14" s="1"/>
  <c r="I12" i="14"/>
  <c r="J12" i="14" s="1"/>
  <c r="I17" i="14"/>
  <c r="J17" i="14" s="1"/>
  <c r="F9" i="14"/>
  <c r="J9" i="14"/>
  <c r="J8" i="14"/>
  <c r="F12" i="14"/>
  <c r="F8" i="14"/>
  <c r="E19" i="14" l="1"/>
  <c r="F19" i="14" s="1"/>
  <c r="I19" i="14"/>
  <c r="J19" i="14" s="1"/>
  <c r="I14" i="14"/>
  <c r="E14" i="14"/>
  <c r="F14" i="14" l="1"/>
  <c r="J14" i="14"/>
  <c r="I10" i="13"/>
  <c r="J10" i="13" s="1"/>
  <c r="E10" i="13"/>
  <c r="F10" i="13" s="1"/>
  <c r="I9" i="13"/>
  <c r="I7" i="13" s="1"/>
  <c r="E9" i="13"/>
  <c r="E7" i="13" s="1"/>
  <c r="F7" i="13" s="1"/>
  <c r="J8" i="13"/>
  <c r="F8" i="13"/>
  <c r="I6" i="13"/>
  <c r="J6" i="13" s="1"/>
  <c r="E6" i="13"/>
  <c r="F6" i="13" s="1"/>
  <c r="J5" i="13"/>
  <c r="F5" i="13"/>
  <c r="I4" i="13" l="1"/>
  <c r="J4" i="13"/>
  <c r="J7" i="13"/>
  <c r="J9" i="13"/>
  <c r="F9" i="13"/>
  <c r="E4" i="13"/>
  <c r="F4" i="13" s="1"/>
  <c r="J36" i="11" l="1"/>
  <c r="J35" i="11"/>
  <c r="F33" i="11"/>
  <c r="J29" i="11"/>
  <c r="F29" i="11"/>
  <c r="J28" i="11"/>
  <c r="F28" i="11"/>
  <c r="J26" i="11"/>
  <c r="F26" i="11"/>
  <c r="J25" i="11"/>
  <c r="F25" i="11"/>
  <c r="J24" i="11"/>
  <c r="F24" i="11"/>
  <c r="J23" i="11"/>
  <c r="F23" i="11"/>
  <c r="J21" i="11"/>
  <c r="F21" i="11"/>
  <c r="J20" i="11"/>
  <c r="F20" i="11"/>
  <c r="J19" i="11"/>
  <c r="F19" i="11"/>
  <c r="J18" i="11"/>
  <c r="F18" i="11"/>
  <c r="J17" i="11"/>
  <c r="F17" i="11"/>
  <c r="J16" i="11"/>
  <c r="F16" i="11"/>
  <c r="J14" i="11"/>
  <c r="F14" i="11"/>
  <c r="J13" i="11"/>
  <c r="F13" i="11"/>
  <c r="J12" i="11"/>
  <c r="F12" i="11"/>
  <c r="J11" i="11"/>
  <c r="F11" i="11"/>
  <c r="J10" i="11"/>
  <c r="F10" i="11"/>
  <c r="J6" i="11"/>
  <c r="F6" i="11"/>
  <c r="J5" i="11"/>
  <c r="F5" i="11"/>
  <c r="J183" i="10" l="1"/>
  <c r="F183" i="10"/>
  <c r="J179" i="10"/>
  <c r="F179" i="10"/>
  <c r="J178" i="10"/>
  <c r="F178" i="10"/>
  <c r="J175" i="10"/>
  <c r="F175" i="10"/>
  <c r="J171" i="10"/>
  <c r="F171" i="10"/>
  <c r="J170" i="10"/>
  <c r="F170" i="10"/>
  <c r="J169" i="10"/>
  <c r="F169" i="10"/>
  <c r="J162" i="10"/>
  <c r="F162" i="10"/>
  <c r="J161" i="10"/>
  <c r="F161" i="10"/>
  <c r="J160" i="10"/>
  <c r="F160" i="10"/>
  <c r="J159" i="10"/>
  <c r="F159" i="10"/>
  <c r="J158" i="10"/>
  <c r="F158" i="10"/>
  <c r="J157" i="10"/>
  <c r="F157" i="10"/>
  <c r="J156" i="10"/>
  <c r="F156" i="10"/>
  <c r="J155" i="10"/>
  <c r="F155" i="10"/>
  <c r="J154" i="10"/>
  <c r="F154" i="10"/>
  <c r="J153" i="10"/>
  <c r="F153" i="10"/>
  <c r="J152" i="10"/>
  <c r="F152" i="10"/>
  <c r="J151" i="10"/>
  <c r="F151" i="10"/>
  <c r="J142" i="10"/>
  <c r="F142" i="10"/>
  <c r="J141" i="10"/>
  <c r="F141" i="10"/>
  <c r="J139" i="10"/>
  <c r="F139" i="10"/>
  <c r="J138" i="10"/>
  <c r="F138" i="10"/>
  <c r="J137" i="10"/>
  <c r="F137" i="10"/>
  <c r="J136" i="10"/>
  <c r="F136" i="10"/>
  <c r="J133" i="10"/>
  <c r="F133" i="10"/>
  <c r="J132" i="10"/>
  <c r="F132" i="10"/>
  <c r="J129" i="10"/>
  <c r="F129" i="10"/>
  <c r="J128" i="10"/>
  <c r="F128" i="10"/>
  <c r="J127" i="10"/>
  <c r="F127" i="10"/>
  <c r="J126" i="10"/>
  <c r="J125" i="10"/>
  <c r="F125" i="10"/>
  <c r="J124" i="10"/>
  <c r="F124" i="10"/>
  <c r="J121" i="10"/>
  <c r="F121" i="10"/>
  <c r="J118" i="10"/>
  <c r="F118" i="10"/>
  <c r="J117" i="10"/>
  <c r="F117" i="10"/>
  <c r="J110" i="10"/>
  <c r="F110" i="10"/>
  <c r="J106" i="10"/>
  <c r="F106" i="10"/>
  <c r="J105" i="10"/>
  <c r="F105" i="10"/>
  <c r="J104" i="10"/>
  <c r="F104" i="10"/>
  <c r="I103" i="10"/>
  <c r="J103" i="10" s="1"/>
  <c r="E103" i="10"/>
  <c r="F103" i="10" s="1"/>
  <c r="I102" i="10"/>
  <c r="J102" i="10" s="1"/>
  <c r="E102" i="10"/>
  <c r="F102" i="10" s="1"/>
  <c r="I101" i="10"/>
  <c r="J101" i="10" s="1"/>
  <c r="E101" i="10"/>
  <c r="F101" i="10" s="1"/>
  <c r="I100" i="10"/>
  <c r="J100" i="10" s="1"/>
  <c r="E100" i="10"/>
  <c r="F100" i="10" s="1"/>
  <c r="I98" i="10"/>
  <c r="J98" i="10" s="1"/>
  <c r="E98" i="10"/>
  <c r="F98" i="10" s="1"/>
  <c r="I96" i="10"/>
  <c r="J96" i="10" s="1"/>
  <c r="E96" i="10"/>
  <c r="F96" i="10" s="1"/>
  <c r="J93" i="10"/>
  <c r="F93" i="10"/>
  <c r="J92" i="10"/>
  <c r="F92" i="10"/>
  <c r="J91" i="10"/>
  <c r="F91" i="10"/>
  <c r="J90" i="10"/>
  <c r="F90" i="10"/>
  <c r="J89" i="10"/>
  <c r="F89" i="10"/>
  <c r="J88" i="10"/>
  <c r="F88" i="10"/>
  <c r="J87" i="10"/>
  <c r="F87" i="10"/>
  <c r="J86" i="10"/>
  <c r="F86" i="10"/>
  <c r="J82" i="10"/>
  <c r="F82" i="10"/>
  <c r="J80" i="10"/>
  <c r="F80" i="10"/>
  <c r="J79" i="10"/>
  <c r="F79" i="10"/>
  <c r="J78" i="10"/>
  <c r="F78" i="10"/>
  <c r="J77" i="10"/>
  <c r="F77" i="10"/>
  <c r="J74" i="10"/>
  <c r="F74" i="10"/>
  <c r="J73" i="10"/>
  <c r="F73" i="10"/>
  <c r="J72" i="10"/>
  <c r="F72" i="10"/>
  <c r="J71" i="10"/>
  <c r="F71" i="10"/>
  <c r="J70" i="10"/>
  <c r="F70" i="10"/>
  <c r="J67" i="10"/>
  <c r="F67" i="10"/>
  <c r="J66" i="10"/>
  <c r="F66" i="10"/>
  <c r="J62" i="10"/>
  <c r="F62" i="10"/>
  <c r="J60" i="10"/>
  <c r="F60" i="10"/>
  <c r="J59" i="10"/>
  <c r="F59" i="10"/>
  <c r="J58" i="10"/>
  <c r="F58" i="10"/>
  <c r="J57" i="10"/>
  <c r="F57" i="10"/>
  <c r="J56" i="10"/>
  <c r="F56" i="10"/>
  <c r="J48" i="10"/>
  <c r="F48" i="10"/>
  <c r="J47" i="10"/>
  <c r="F47" i="10"/>
  <c r="J46" i="10"/>
  <c r="F46" i="10"/>
  <c r="J45" i="10"/>
  <c r="F45" i="10"/>
  <c r="J42" i="10"/>
  <c r="F42" i="10"/>
  <c r="J41" i="10"/>
  <c r="F41" i="10"/>
  <c r="J40" i="10"/>
  <c r="F40" i="10"/>
  <c r="J39" i="10"/>
  <c r="F39" i="10"/>
  <c r="J36" i="10"/>
  <c r="F36" i="10"/>
  <c r="J35" i="10"/>
  <c r="F35" i="10"/>
  <c r="J34" i="10"/>
  <c r="F34" i="10"/>
  <c r="J33" i="10"/>
  <c r="F33" i="10"/>
  <c r="J30" i="10"/>
  <c r="F30" i="10"/>
  <c r="J29" i="10"/>
  <c r="F29" i="10"/>
  <c r="J28" i="10"/>
  <c r="F28" i="10"/>
  <c r="J27" i="10"/>
  <c r="F27" i="10"/>
  <c r="J24" i="10"/>
  <c r="F24" i="10"/>
  <c r="J23" i="10"/>
  <c r="F23" i="10"/>
  <c r="J22" i="10"/>
  <c r="F22" i="10"/>
  <c r="J21" i="10"/>
  <c r="F21" i="10"/>
  <c r="J17" i="10"/>
  <c r="F17" i="10"/>
  <c r="J16" i="10"/>
  <c r="F16" i="10"/>
  <c r="J15" i="10"/>
  <c r="F15" i="10"/>
  <c r="J14" i="10"/>
  <c r="F14" i="10"/>
  <c r="J11" i="10"/>
  <c r="F11" i="10"/>
  <c r="J10" i="10"/>
  <c r="F10" i="10"/>
  <c r="J9" i="10"/>
  <c r="F9" i="10"/>
  <c r="J8" i="10"/>
  <c r="F8" i="10"/>
  <c r="J5" i="10"/>
  <c r="F5" i="10"/>
  <c r="K71" i="10" l="1"/>
  <c r="L71" i="10" s="1"/>
  <c r="K80" i="10"/>
  <c r="L80" i="10" s="1"/>
  <c r="K88" i="10"/>
  <c r="L88" i="10" s="1"/>
  <c r="K105" i="10"/>
  <c r="L105" i="10" s="1"/>
  <c r="K110" i="10"/>
  <c r="L110" i="10" s="1"/>
  <c r="K121" i="10"/>
  <c r="L121" i="10" s="1"/>
  <c r="K127" i="10"/>
  <c r="L127" i="10" s="1"/>
  <c r="K136" i="10"/>
  <c r="L136" i="10" s="1"/>
  <c r="K141" i="10"/>
  <c r="L141" i="10" s="1"/>
  <c r="K34" i="10"/>
  <c r="L34" i="10" s="1"/>
  <c r="K22" i="10"/>
  <c r="L22" i="10" s="1"/>
  <c r="K40" i="10"/>
  <c r="L40" i="10" s="1"/>
  <c r="K92" i="10"/>
  <c r="L92" i="10" s="1"/>
  <c r="K15" i="10"/>
  <c r="L15" i="10" s="1"/>
  <c r="K179" i="10"/>
  <c r="L179" i="10" s="1"/>
  <c r="K28" i="10"/>
  <c r="L28" i="10" s="1"/>
  <c r="K62" i="10"/>
  <c r="L62" i="10" s="1"/>
  <c r="K66" i="10"/>
  <c r="L66" i="10" s="1"/>
  <c r="K9" i="10"/>
  <c r="L9" i="10" s="1"/>
  <c r="K46" i="10"/>
  <c r="L46" i="10" s="1"/>
  <c r="K153" i="10"/>
  <c r="L153" i="10" s="1"/>
  <c r="K157" i="10"/>
  <c r="L157" i="10" s="1"/>
  <c r="K161" i="10"/>
  <c r="L161" i="10" s="1"/>
  <c r="K171" i="10"/>
  <c r="L171" i="10" s="1"/>
  <c r="K183" i="10"/>
  <c r="L183" i="10" s="1"/>
  <c r="K72" i="10"/>
  <c r="K60" i="10"/>
  <c r="L60" i="10" s="1"/>
  <c r="K8" i="10"/>
  <c r="L8" i="10" s="1"/>
  <c r="K14" i="10"/>
  <c r="L14" i="10" s="1"/>
  <c r="K21" i="10"/>
  <c r="L21" i="10" s="1"/>
  <c r="K27" i="10"/>
  <c r="L27" i="10" s="1"/>
  <c r="K33" i="10"/>
  <c r="L33" i="10" s="1"/>
  <c r="K39" i="10"/>
  <c r="L39" i="10" s="1"/>
  <c r="K45" i="10"/>
  <c r="L45" i="10" s="1"/>
  <c r="K56" i="10"/>
  <c r="L56" i="10" s="1"/>
  <c r="K57" i="10"/>
  <c r="L57" i="10" s="1"/>
  <c r="K96" i="10"/>
  <c r="L96" i="10" s="1"/>
  <c r="K10" i="10"/>
  <c r="L10" i="10" s="1"/>
  <c r="K16" i="10"/>
  <c r="L16" i="10" s="1"/>
  <c r="K23" i="10"/>
  <c r="L23" i="10" s="1"/>
  <c r="K29" i="10"/>
  <c r="L29" i="10" s="1"/>
  <c r="K35" i="10"/>
  <c r="L35" i="10" s="1"/>
  <c r="K41" i="10"/>
  <c r="L41" i="10" s="1"/>
  <c r="K47" i="10"/>
  <c r="L47" i="10" s="1"/>
  <c r="K58" i="10"/>
  <c r="L58" i="10" s="1"/>
  <c r="K67" i="10"/>
  <c r="L67" i="10" s="1"/>
  <c r="K73" i="10"/>
  <c r="L73" i="10" s="1"/>
  <c r="K78" i="10"/>
  <c r="L78" i="10" s="1"/>
  <c r="K86" i="10"/>
  <c r="L86" i="10" s="1"/>
  <c r="K90" i="10"/>
  <c r="L90" i="10" s="1"/>
  <c r="K128" i="10"/>
  <c r="L128" i="10" s="1"/>
  <c r="K132" i="10"/>
  <c r="L132" i="10" s="1"/>
  <c r="K137" i="10"/>
  <c r="L137" i="10" s="1"/>
  <c r="K142" i="10"/>
  <c r="L142" i="10" s="1"/>
  <c r="K154" i="10"/>
  <c r="L154" i="10" s="1"/>
  <c r="K158" i="10"/>
  <c r="L158" i="10" s="1"/>
  <c r="K162" i="10"/>
  <c r="L162" i="10" s="1"/>
  <c r="K175" i="10"/>
  <c r="L175" i="10" s="1"/>
  <c r="K5" i="10"/>
  <c r="L5" i="10" s="1"/>
  <c r="K11" i="10"/>
  <c r="L11" i="10" s="1"/>
  <c r="K17" i="10"/>
  <c r="L17" i="10" s="1"/>
  <c r="K24" i="10"/>
  <c r="L24" i="10" s="1"/>
  <c r="K30" i="10"/>
  <c r="L30" i="10" s="1"/>
  <c r="K36" i="10"/>
  <c r="L36" i="10" s="1"/>
  <c r="K48" i="10"/>
  <c r="L48" i="10" s="1"/>
  <c r="K59" i="10"/>
  <c r="L59" i="10" s="1"/>
  <c r="K70" i="10"/>
  <c r="L70" i="10" s="1"/>
  <c r="K74" i="10"/>
  <c r="L74" i="10" s="1"/>
  <c r="K103" i="10"/>
  <c r="L103" i="10" s="1"/>
  <c r="K117" i="10"/>
  <c r="L117" i="10" s="1"/>
  <c r="K125" i="10"/>
  <c r="L125" i="10" s="1"/>
  <c r="K129" i="10"/>
  <c r="L129" i="10" s="1"/>
  <c r="K138" i="10"/>
  <c r="L138" i="10" s="1"/>
  <c r="K151" i="10"/>
  <c r="L151" i="10" s="1"/>
  <c r="K155" i="10"/>
  <c r="L155" i="10" s="1"/>
  <c r="K159" i="10"/>
  <c r="L159" i="10" s="1"/>
  <c r="K169" i="10"/>
  <c r="L169" i="10" s="1"/>
  <c r="K178" i="10"/>
  <c r="L178" i="10" s="1"/>
  <c r="K101" i="10"/>
  <c r="L101" i="10" s="1"/>
  <c r="K133" i="10"/>
  <c r="L133" i="10" s="1"/>
  <c r="K139" i="10"/>
  <c r="L139" i="10" s="1"/>
  <c r="K152" i="10"/>
  <c r="L152" i="10" s="1"/>
  <c r="K156" i="10"/>
  <c r="L156" i="10" s="1"/>
  <c r="K160" i="10"/>
  <c r="L160" i="10" s="1"/>
  <c r="K170" i="10"/>
  <c r="L170" i="10" s="1"/>
  <c r="K98" i="10"/>
  <c r="L98" i="10" s="1"/>
  <c r="K100" i="10"/>
  <c r="L100" i="10" s="1"/>
  <c r="L72" i="10"/>
  <c r="K102" i="10"/>
  <c r="L102" i="10" s="1"/>
  <c r="K42" i="10"/>
  <c r="L42" i="10" s="1"/>
  <c r="K77" i="10"/>
  <c r="L77" i="10" s="1"/>
  <c r="K79" i="10"/>
  <c r="L79" i="10" s="1"/>
  <c r="K82" i="10"/>
  <c r="L82" i="10" s="1"/>
  <c r="K87" i="10"/>
  <c r="L87" i="10" s="1"/>
  <c r="K89" i="10"/>
  <c r="L89" i="10" s="1"/>
  <c r="K91" i="10"/>
  <c r="L91" i="10" s="1"/>
  <c r="K93" i="10"/>
  <c r="L93" i="10" s="1"/>
  <c r="K104" i="10"/>
  <c r="L104" i="10" s="1"/>
  <c r="K106" i="10"/>
  <c r="L106" i="10" s="1"/>
  <c r="K118" i="10"/>
  <c r="L118" i="10" s="1"/>
  <c r="K124" i="10"/>
  <c r="L124" i="10" s="1"/>
  <c r="K126" i="10"/>
  <c r="L126" i="10" s="1"/>
  <c r="J389" i="9"/>
  <c r="F389" i="9"/>
  <c r="J388" i="9"/>
  <c r="F388" i="9"/>
  <c r="J386" i="9"/>
  <c r="F386" i="9"/>
  <c r="J385" i="9"/>
  <c r="F385" i="9"/>
  <c r="J384" i="9"/>
  <c r="F384" i="9"/>
  <c r="J383" i="9"/>
  <c r="F383" i="9"/>
  <c r="J380" i="9"/>
  <c r="F380" i="9"/>
  <c r="J379" i="9"/>
  <c r="F379" i="9"/>
  <c r="J378" i="9"/>
  <c r="F378" i="9"/>
  <c r="J377" i="9"/>
  <c r="F377" i="9"/>
  <c r="J376" i="9"/>
  <c r="F376" i="9"/>
  <c r="J375" i="9"/>
  <c r="F375" i="9"/>
  <c r="J374" i="9"/>
  <c r="F374" i="9"/>
  <c r="J371" i="9"/>
  <c r="F371" i="9"/>
  <c r="J370" i="9"/>
  <c r="F370" i="9"/>
  <c r="J369" i="9"/>
  <c r="F369" i="9"/>
  <c r="J368" i="9"/>
  <c r="F368" i="9"/>
  <c r="J364" i="9"/>
  <c r="F364" i="9"/>
  <c r="I361" i="9"/>
  <c r="J361" i="9" s="1"/>
  <c r="E361" i="9"/>
  <c r="F361" i="9" s="1"/>
  <c r="J357" i="9"/>
  <c r="J356" i="9"/>
  <c r="J355" i="9"/>
  <c r="J354" i="9"/>
  <c r="J353" i="9"/>
  <c r="J348" i="9"/>
  <c r="F348" i="9"/>
  <c r="J347" i="9"/>
  <c r="F347" i="9"/>
  <c r="J344" i="9"/>
  <c r="F344" i="9"/>
  <c r="J343" i="9"/>
  <c r="F343" i="9"/>
  <c r="J340" i="9"/>
  <c r="F340" i="9"/>
  <c r="J339" i="9"/>
  <c r="F339" i="9"/>
  <c r="J338" i="9"/>
  <c r="F338" i="9"/>
  <c r="I335" i="9"/>
  <c r="J335" i="9" s="1"/>
  <c r="E335" i="9"/>
  <c r="F335" i="9" s="1"/>
  <c r="I334" i="9"/>
  <c r="J334" i="9" s="1"/>
  <c r="J327" i="9"/>
  <c r="J326" i="9"/>
  <c r="J325" i="9"/>
  <c r="J309" i="9"/>
  <c r="J308" i="9"/>
  <c r="J302" i="9"/>
  <c r="F302" i="9"/>
  <c r="J298" i="9"/>
  <c r="F298" i="9"/>
  <c r="J297" i="9"/>
  <c r="F297" i="9"/>
  <c r="J296" i="9"/>
  <c r="F296" i="9"/>
  <c r="J292" i="9"/>
  <c r="F292" i="9"/>
  <c r="J291" i="9"/>
  <c r="F291" i="9"/>
  <c r="J289" i="9"/>
  <c r="F289" i="9"/>
  <c r="J288" i="9"/>
  <c r="F288" i="9"/>
  <c r="J285" i="9"/>
  <c r="F285" i="9"/>
  <c r="J284" i="9"/>
  <c r="F284" i="9"/>
  <c r="I280" i="9"/>
  <c r="J280" i="9" s="1"/>
  <c r="E280" i="9"/>
  <c r="F280" i="9" s="1"/>
  <c r="J277" i="9"/>
  <c r="F277" i="9"/>
  <c r="J267" i="9"/>
  <c r="F267" i="9"/>
  <c r="J266" i="9"/>
  <c r="F266" i="9"/>
  <c r="J265" i="9"/>
  <c r="F265" i="9"/>
  <c r="J264" i="9"/>
  <c r="F264" i="9"/>
  <c r="J263" i="9"/>
  <c r="F263" i="9"/>
  <c r="J259" i="9"/>
  <c r="F259" i="9"/>
  <c r="J258" i="9"/>
  <c r="F258" i="9"/>
  <c r="J256" i="9"/>
  <c r="F256" i="9"/>
  <c r="J254" i="9"/>
  <c r="F254" i="9"/>
  <c r="J251" i="9"/>
  <c r="F251" i="9"/>
  <c r="J250" i="9"/>
  <c r="F250" i="9"/>
  <c r="I245" i="9"/>
  <c r="J245" i="9" s="1"/>
  <c r="E245" i="9"/>
  <c r="F245" i="9" s="1"/>
  <c r="J239" i="9"/>
  <c r="J238" i="9"/>
  <c r="J237" i="9"/>
  <c r="F237" i="9"/>
  <c r="J236" i="9"/>
  <c r="F236" i="9"/>
  <c r="J235" i="9"/>
  <c r="F235" i="9"/>
  <c r="J232" i="9"/>
  <c r="F232" i="9"/>
  <c r="J231" i="9"/>
  <c r="F231" i="9"/>
  <c r="J230" i="9"/>
  <c r="F230" i="9"/>
  <c r="J228" i="9"/>
  <c r="F228" i="9"/>
  <c r="J227" i="9"/>
  <c r="F227" i="9"/>
  <c r="K224" i="9"/>
  <c r="L224" i="9" s="1"/>
  <c r="J222" i="9"/>
  <c r="F222" i="9"/>
  <c r="I219" i="9"/>
  <c r="J219" i="9" s="1"/>
  <c r="E219" i="9"/>
  <c r="F219" i="9" s="1"/>
  <c r="I218" i="9"/>
  <c r="J218" i="9" s="1"/>
  <c r="E218" i="9"/>
  <c r="F218" i="9" s="1"/>
  <c r="I217" i="9"/>
  <c r="J217" i="9" s="1"/>
  <c r="E217" i="9"/>
  <c r="F217" i="9" s="1"/>
  <c r="I216" i="9"/>
  <c r="J216" i="9" s="1"/>
  <c r="E216" i="9"/>
  <c r="F216" i="9" s="1"/>
  <c r="I215" i="9"/>
  <c r="J215" i="9" s="1"/>
  <c r="E215" i="9"/>
  <c r="F215" i="9" s="1"/>
  <c r="I212" i="9"/>
  <c r="J212" i="9" s="1"/>
  <c r="E212" i="9"/>
  <c r="F212" i="9" s="1"/>
  <c r="I211" i="9"/>
  <c r="J211" i="9" s="1"/>
  <c r="E211" i="9"/>
  <c r="F211" i="9" s="1"/>
  <c r="J208" i="9"/>
  <c r="F208" i="9"/>
  <c r="J207" i="9"/>
  <c r="F207" i="9"/>
  <c r="J206" i="9"/>
  <c r="F206" i="9"/>
  <c r="J204" i="9"/>
  <c r="F204" i="9"/>
  <c r="J203" i="9"/>
  <c r="F203" i="9"/>
  <c r="J202" i="9"/>
  <c r="F202" i="9"/>
  <c r="J201" i="9"/>
  <c r="F201" i="9"/>
  <c r="J200" i="9"/>
  <c r="F200" i="9"/>
  <c r="J199" i="9"/>
  <c r="F199" i="9"/>
  <c r="J191" i="9"/>
  <c r="F191" i="9"/>
  <c r="I188" i="9"/>
  <c r="J188" i="9" s="1"/>
  <c r="E188" i="9"/>
  <c r="F188" i="9" s="1"/>
  <c r="I187" i="9"/>
  <c r="J187" i="9" s="1"/>
  <c r="E187" i="9"/>
  <c r="F187" i="9" s="1"/>
  <c r="I186" i="9"/>
  <c r="J186" i="9" s="1"/>
  <c r="E186" i="9"/>
  <c r="F186" i="9" s="1"/>
  <c r="I185" i="9"/>
  <c r="J185" i="9" s="1"/>
  <c r="E185" i="9"/>
  <c r="F185" i="9" s="1"/>
  <c r="I184" i="9"/>
  <c r="J184" i="9" s="1"/>
  <c r="E184" i="9"/>
  <c r="F184" i="9" s="1"/>
  <c r="I183" i="9"/>
  <c r="J183" i="9" s="1"/>
  <c r="E183" i="9"/>
  <c r="F183" i="9" s="1"/>
  <c r="J177" i="9"/>
  <c r="F177" i="9"/>
  <c r="J176" i="9"/>
  <c r="F176" i="9"/>
  <c r="J175" i="9"/>
  <c r="F175" i="9"/>
  <c r="J174" i="9"/>
  <c r="F174" i="9"/>
  <c r="J173" i="9"/>
  <c r="F173" i="9"/>
  <c r="J172" i="9"/>
  <c r="F172" i="9"/>
  <c r="J171" i="9"/>
  <c r="F171" i="9"/>
  <c r="J170" i="9"/>
  <c r="F170" i="9"/>
  <c r="J169" i="9"/>
  <c r="F169" i="9"/>
  <c r="J168" i="9"/>
  <c r="F168" i="9"/>
  <c r="J167" i="9"/>
  <c r="F167" i="9"/>
  <c r="J166" i="9"/>
  <c r="F166" i="9"/>
  <c r="J162" i="9"/>
  <c r="F162" i="9"/>
  <c r="J161" i="9"/>
  <c r="F161" i="9"/>
  <c r="J158" i="9"/>
  <c r="F158" i="9"/>
  <c r="J157" i="9"/>
  <c r="F157" i="9"/>
  <c r="J156" i="9"/>
  <c r="F156" i="9"/>
  <c r="J155" i="9"/>
  <c r="F155" i="9"/>
  <c r="J154" i="9"/>
  <c r="F154" i="9"/>
  <c r="J153" i="9"/>
  <c r="F153" i="9"/>
  <c r="J152" i="9"/>
  <c r="F152" i="9"/>
  <c r="J151" i="9"/>
  <c r="F151" i="9"/>
  <c r="J150" i="9"/>
  <c r="F150" i="9"/>
  <c r="J141" i="9"/>
  <c r="F141" i="9"/>
  <c r="J140" i="9"/>
  <c r="F140" i="9"/>
  <c r="J137" i="9"/>
  <c r="F137" i="9"/>
  <c r="J136" i="9"/>
  <c r="F136" i="9"/>
  <c r="J135" i="9"/>
  <c r="F135" i="9"/>
  <c r="J134" i="9"/>
  <c r="F134" i="9"/>
  <c r="J133" i="9"/>
  <c r="F133" i="9"/>
  <c r="J132" i="9"/>
  <c r="F132" i="9"/>
  <c r="J131" i="9"/>
  <c r="F131" i="9"/>
  <c r="J130" i="9"/>
  <c r="F130" i="9"/>
  <c r="J129" i="9"/>
  <c r="F129" i="9"/>
  <c r="J128" i="9"/>
  <c r="F128" i="9"/>
  <c r="J127" i="9"/>
  <c r="F127" i="9"/>
  <c r="J126" i="9"/>
  <c r="F126" i="9"/>
  <c r="J125" i="9"/>
  <c r="F125" i="9"/>
  <c r="J124" i="9"/>
  <c r="F124" i="9"/>
  <c r="J123" i="9"/>
  <c r="F123" i="9"/>
  <c r="J122" i="9"/>
  <c r="F122" i="9"/>
  <c r="J121" i="9"/>
  <c r="F121" i="9"/>
  <c r="J120" i="9"/>
  <c r="F120" i="9"/>
  <c r="J117" i="9"/>
  <c r="F117" i="9"/>
  <c r="J116" i="9"/>
  <c r="F116" i="9"/>
  <c r="J115" i="9"/>
  <c r="F115" i="9"/>
  <c r="J114" i="9"/>
  <c r="F114" i="9"/>
  <c r="J113" i="9"/>
  <c r="F113" i="9"/>
  <c r="J110" i="9"/>
  <c r="F110" i="9"/>
  <c r="J109" i="9"/>
  <c r="F109" i="9"/>
  <c r="J108" i="9"/>
  <c r="F108" i="9"/>
  <c r="J107" i="9"/>
  <c r="F107" i="9"/>
  <c r="J106" i="9"/>
  <c r="F106" i="9"/>
  <c r="J105" i="9"/>
  <c r="F105" i="9"/>
  <c r="J104" i="9"/>
  <c r="F104" i="9"/>
  <c r="J103" i="9"/>
  <c r="F103" i="9"/>
  <c r="J102" i="9"/>
  <c r="F102" i="9"/>
  <c r="J101" i="9"/>
  <c r="F101" i="9"/>
  <c r="J100" i="9"/>
  <c r="F100" i="9"/>
  <c r="J99" i="9"/>
  <c r="F99" i="9"/>
  <c r="J98" i="9"/>
  <c r="F98" i="9"/>
  <c r="J97" i="9"/>
  <c r="F97" i="9"/>
  <c r="J96" i="9"/>
  <c r="F96" i="9"/>
  <c r="J95" i="9"/>
  <c r="F95" i="9"/>
  <c r="J94" i="9"/>
  <c r="F94" i="9"/>
  <c r="J93" i="9"/>
  <c r="F93" i="9"/>
  <c r="J92" i="9"/>
  <c r="F92" i="9"/>
  <c r="J91" i="9"/>
  <c r="F91" i="9"/>
  <c r="J90" i="9"/>
  <c r="F90" i="9"/>
  <c r="J89" i="9"/>
  <c r="F89" i="9"/>
  <c r="J88" i="9"/>
  <c r="F88" i="9"/>
  <c r="J87" i="9"/>
  <c r="F87" i="9"/>
  <c r="J86" i="9"/>
  <c r="F86" i="9"/>
  <c r="J85" i="9"/>
  <c r="F85" i="9"/>
  <c r="J84" i="9"/>
  <c r="F84" i="9"/>
  <c r="J83" i="9"/>
  <c r="F83" i="9"/>
  <c r="J82" i="9"/>
  <c r="F82" i="9"/>
  <c r="J81" i="9"/>
  <c r="F81" i="9"/>
  <c r="J80" i="9"/>
  <c r="F80" i="9"/>
  <c r="J79" i="9"/>
  <c r="F79" i="9"/>
  <c r="J78" i="9"/>
  <c r="F78" i="9"/>
  <c r="J77" i="9"/>
  <c r="F77" i="9"/>
  <c r="J76" i="9"/>
  <c r="F76" i="9"/>
  <c r="J75" i="9"/>
  <c r="F75" i="9"/>
  <c r="J74" i="9"/>
  <c r="F74" i="9"/>
  <c r="J73" i="9"/>
  <c r="F73" i="9"/>
  <c r="J72" i="9"/>
  <c r="F72" i="9"/>
  <c r="J71" i="9"/>
  <c r="F71" i="9"/>
  <c r="J70" i="9"/>
  <c r="F70" i="9"/>
  <c r="J67" i="9"/>
  <c r="F67" i="9"/>
  <c r="J66" i="9"/>
  <c r="F66" i="9"/>
  <c r="J65" i="9"/>
  <c r="F65" i="9"/>
  <c r="J64" i="9"/>
  <c r="F64" i="9"/>
  <c r="J63" i="9"/>
  <c r="F63" i="9"/>
  <c r="J62" i="9"/>
  <c r="F62" i="9"/>
  <c r="J61" i="9"/>
  <c r="F61" i="9"/>
  <c r="J60" i="9"/>
  <c r="F60" i="9"/>
  <c r="J59" i="9"/>
  <c r="F59" i="9"/>
  <c r="J58" i="9"/>
  <c r="F58" i="9"/>
  <c r="J57" i="9"/>
  <c r="F57" i="9"/>
  <c r="J56" i="9"/>
  <c r="F56" i="9"/>
  <c r="J55" i="9"/>
  <c r="F55" i="9"/>
  <c r="J54" i="9"/>
  <c r="F54" i="9"/>
  <c r="J53" i="9"/>
  <c r="F53" i="9"/>
  <c r="J52" i="9"/>
  <c r="F52" i="9"/>
  <c r="J51" i="9"/>
  <c r="F51" i="9"/>
  <c r="J50" i="9"/>
  <c r="F50" i="9"/>
  <c r="J49" i="9"/>
  <c r="F49" i="9"/>
  <c r="J48" i="9"/>
  <c r="F48" i="9"/>
  <c r="J47" i="9"/>
  <c r="F47" i="9"/>
  <c r="J46" i="9"/>
  <c r="F46" i="9"/>
  <c r="J45" i="9"/>
  <c r="F45" i="9"/>
  <c r="J44" i="9"/>
  <c r="F44" i="9"/>
  <c r="J43" i="9"/>
  <c r="F43" i="9"/>
  <c r="J42" i="9"/>
  <c r="F42" i="9"/>
  <c r="J41" i="9"/>
  <c r="F41" i="9"/>
  <c r="J40" i="9"/>
  <c r="F40" i="9"/>
  <c r="J37" i="9"/>
  <c r="F37" i="9"/>
  <c r="J35" i="9"/>
  <c r="F35" i="9"/>
  <c r="J34" i="9"/>
  <c r="F34" i="9"/>
  <c r="J33" i="9"/>
  <c r="F33" i="9"/>
  <c r="J32" i="9"/>
  <c r="F32" i="9"/>
  <c r="J31" i="9"/>
  <c r="F31" i="9"/>
  <c r="J30" i="9"/>
  <c r="F30" i="9"/>
  <c r="J29" i="9"/>
  <c r="F29" i="9"/>
  <c r="J28" i="9"/>
  <c r="F28" i="9"/>
  <c r="J27" i="9"/>
  <c r="F27" i="9"/>
  <c r="J26" i="9"/>
  <c r="F26" i="9"/>
  <c r="J25" i="9"/>
  <c r="F25" i="9"/>
  <c r="J21" i="9"/>
  <c r="F21" i="9"/>
  <c r="J46" i="7" l="1"/>
  <c r="F46" i="7"/>
  <c r="J45" i="7"/>
  <c r="F45" i="7"/>
  <c r="J44" i="7"/>
  <c r="F44" i="7"/>
  <c r="J43" i="7"/>
  <c r="F43" i="7"/>
  <c r="I40" i="7"/>
  <c r="J40" i="7" s="1"/>
  <c r="E40" i="7"/>
  <c r="F40" i="7" s="1"/>
  <c r="I37" i="7"/>
  <c r="J37" i="7" s="1"/>
  <c r="E37" i="7"/>
  <c r="F37" i="7" s="1"/>
  <c r="J34" i="7"/>
  <c r="F34" i="7"/>
  <c r="J33" i="7"/>
  <c r="F33" i="7"/>
  <c r="J32" i="7"/>
  <c r="F32" i="7"/>
  <c r="J29" i="7"/>
  <c r="F29" i="7"/>
  <c r="J28" i="7"/>
  <c r="F28" i="7"/>
  <c r="J27" i="7"/>
  <c r="F27" i="7"/>
  <c r="J24" i="7"/>
  <c r="F24" i="7"/>
  <c r="J23" i="7"/>
  <c r="F23" i="7"/>
  <c r="J22" i="7"/>
  <c r="F22" i="7"/>
  <c r="J21" i="7"/>
  <c r="F21" i="7"/>
  <c r="J18" i="7"/>
  <c r="F18" i="7"/>
  <c r="J17" i="7"/>
  <c r="F17" i="7"/>
  <c r="J16" i="7"/>
  <c r="F16" i="7"/>
  <c r="J15" i="7"/>
  <c r="F15" i="7"/>
  <c r="J12" i="7"/>
  <c r="F12" i="7"/>
  <c r="J11" i="7"/>
  <c r="F11" i="7"/>
  <c r="J10" i="7"/>
  <c r="F10" i="7"/>
  <c r="J7" i="7"/>
  <c r="F7" i="7"/>
  <c r="J6" i="7"/>
  <c r="F6" i="7"/>
  <c r="J5" i="7"/>
  <c r="F5" i="7"/>
  <c r="J137" i="4" l="1"/>
  <c r="K137" i="4" s="1"/>
  <c r="F137" i="4"/>
  <c r="G137" i="4" s="1"/>
  <c r="J136" i="4"/>
  <c r="K136" i="4" s="1"/>
  <c r="F136" i="4"/>
  <c r="G136" i="4" s="1"/>
  <c r="J135" i="4"/>
  <c r="K135" i="4" s="1"/>
  <c r="F135" i="4"/>
  <c r="G135" i="4" s="1"/>
  <c r="J134" i="4"/>
  <c r="K134" i="4" s="1"/>
  <c r="F134" i="4"/>
  <c r="G134" i="4" s="1"/>
  <c r="J129" i="4"/>
  <c r="K129" i="4" s="1"/>
  <c r="F129" i="4"/>
  <c r="G129" i="4" s="1"/>
  <c r="J128" i="4"/>
  <c r="K128" i="4" s="1"/>
  <c r="F128" i="4"/>
  <c r="G128" i="4" s="1"/>
  <c r="J127" i="4"/>
  <c r="K127" i="4" s="1"/>
  <c r="F127" i="4"/>
  <c r="G127" i="4" s="1"/>
  <c r="J126" i="4"/>
  <c r="K126" i="4" s="1"/>
  <c r="F126" i="4"/>
  <c r="G126" i="4" s="1"/>
  <c r="J125" i="4"/>
  <c r="K125" i="4" s="1"/>
  <c r="F125" i="4"/>
  <c r="G125" i="4" s="1"/>
  <c r="J124" i="4"/>
  <c r="K124" i="4" s="1"/>
  <c r="F124" i="4"/>
  <c r="G124" i="4" s="1"/>
  <c r="J123" i="4"/>
  <c r="K123" i="4" s="1"/>
  <c r="F123" i="4"/>
  <c r="G123" i="4" s="1"/>
  <c r="J122" i="4"/>
  <c r="K122" i="4" s="1"/>
  <c r="F122" i="4"/>
  <c r="G122" i="4" s="1"/>
  <c r="J117" i="4"/>
  <c r="K117" i="4" s="1"/>
  <c r="F117" i="4"/>
  <c r="G117" i="4" s="1"/>
  <c r="J116" i="4"/>
  <c r="K116" i="4" s="1"/>
  <c r="F116" i="4"/>
  <c r="G116" i="4" s="1"/>
  <c r="J115" i="4"/>
  <c r="K115" i="4" s="1"/>
  <c r="F115" i="4"/>
  <c r="G115" i="4" s="1"/>
  <c r="J114" i="4"/>
  <c r="K114" i="4" s="1"/>
  <c r="F114" i="4"/>
  <c r="G114" i="4" s="1"/>
  <c r="J113" i="4"/>
  <c r="K113" i="4" s="1"/>
  <c r="F113" i="4"/>
  <c r="G113" i="4" s="1"/>
  <c r="J112" i="4"/>
  <c r="K112" i="4" s="1"/>
  <c r="F112" i="4"/>
  <c r="G112" i="4" s="1"/>
  <c r="J111" i="4"/>
  <c r="K111" i="4" s="1"/>
  <c r="F111" i="4"/>
  <c r="G111" i="4" s="1"/>
  <c r="J110" i="4"/>
  <c r="K110" i="4" s="1"/>
  <c r="F110" i="4"/>
  <c r="G110" i="4" s="1"/>
  <c r="J105" i="4"/>
  <c r="K105" i="4" s="1"/>
  <c r="F105" i="4"/>
  <c r="G105" i="4" s="1"/>
  <c r="J104" i="4"/>
  <c r="K104" i="4" s="1"/>
  <c r="F104" i="4"/>
  <c r="G104" i="4" s="1"/>
  <c r="J103" i="4"/>
  <c r="K103" i="4" s="1"/>
  <c r="F103" i="4"/>
  <c r="G103" i="4" s="1"/>
  <c r="J102" i="4"/>
  <c r="K102" i="4" s="1"/>
  <c r="F102" i="4"/>
  <c r="G102" i="4" s="1"/>
  <c r="J101" i="4"/>
  <c r="K101" i="4" s="1"/>
  <c r="F101" i="4"/>
  <c r="G101" i="4" s="1"/>
  <c r="J100" i="4"/>
  <c r="K100" i="4" s="1"/>
  <c r="F100" i="4"/>
  <c r="G100" i="4" s="1"/>
  <c r="J99" i="4"/>
  <c r="K99" i="4" s="1"/>
  <c r="F99" i="4"/>
  <c r="G99" i="4" s="1"/>
  <c r="J98" i="4"/>
  <c r="K98" i="4" s="1"/>
  <c r="F98" i="4"/>
  <c r="G98" i="4" s="1"/>
  <c r="J91" i="4"/>
  <c r="K91" i="4" s="1"/>
  <c r="F91" i="4"/>
  <c r="G91" i="4" s="1"/>
  <c r="J90" i="4"/>
  <c r="K90" i="4" s="1"/>
  <c r="F90" i="4"/>
  <c r="G90" i="4" s="1"/>
  <c r="J89" i="4"/>
  <c r="K89" i="4" s="1"/>
  <c r="F89" i="4"/>
  <c r="G89" i="4" s="1"/>
  <c r="J88" i="4"/>
  <c r="K88" i="4" s="1"/>
  <c r="F88" i="4"/>
  <c r="G88" i="4" s="1"/>
  <c r="J87" i="4"/>
  <c r="K87" i="4" s="1"/>
  <c r="F87" i="4"/>
  <c r="G87" i="4" s="1"/>
  <c r="J86" i="4"/>
  <c r="K86" i="4" s="1"/>
  <c r="F86" i="4"/>
  <c r="G86" i="4" s="1"/>
  <c r="J85" i="4"/>
  <c r="K85" i="4" s="1"/>
  <c r="F85" i="4"/>
  <c r="G85" i="4" s="1"/>
  <c r="J84" i="4"/>
  <c r="K84" i="4" s="1"/>
  <c r="F84" i="4"/>
  <c r="G84" i="4" s="1"/>
  <c r="J83" i="4"/>
  <c r="K83" i="4" s="1"/>
  <c r="F83" i="4"/>
  <c r="G83" i="4" s="1"/>
  <c r="J82" i="4"/>
  <c r="K82" i="4" s="1"/>
  <c r="F82" i="4"/>
  <c r="G82" i="4" s="1"/>
  <c r="J81" i="4"/>
  <c r="K81" i="4" s="1"/>
  <c r="F81" i="4"/>
  <c r="G81" i="4" s="1"/>
  <c r="J80" i="4"/>
  <c r="K80" i="4" s="1"/>
  <c r="F80" i="4"/>
  <c r="G80" i="4" s="1"/>
  <c r="J79" i="4"/>
  <c r="K79" i="4" s="1"/>
  <c r="F79" i="4"/>
  <c r="G79" i="4" s="1"/>
  <c r="J78" i="4"/>
  <c r="K78" i="4" s="1"/>
  <c r="F78" i="4"/>
  <c r="G78" i="4" s="1"/>
  <c r="J77" i="4"/>
  <c r="K77" i="4" s="1"/>
  <c r="F77" i="4"/>
  <c r="G77" i="4" s="1"/>
  <c r="J74" i="4"/>
  <c r="K74" i="4" s="1"/>
  <c r="F74" i="4"/>
  <c r="G74" i="4" s="1"/>
  <c r="J73" i="4"/>
  <c r="K73" i="4" s="1"/>
  <c r="F73" i="4"/>
  <c r="G73" i="4" s="1"/>
  <c r="J72" i="4"/>
  <c r="K72" i="4" s="1"/>
  <c r="F72" i="4"/>
  <c r="G72" i="4" s="1"/>
  <c r="J71" i="4"/>
  <c r="K71" i="4" s="1"/>
  <c r="F71" i="4"/>
  <c r="G71" i="4" s="1"/>
  <c r="J70" i="4"/>
  <c r="K70" i="4" s="1"/>
  <c r="F70" i="4"/>
  <c r="G70" i="4" s="1"/>
  <c r="J69" i="4"/>
  <c r="K69" i="4" s="1"/>
  <c r="F69" i="4"/>
  <c r="G69" i="4" s="1"/>
  <c r="J62" i="4"/>
  <c r="K62" i="4" s="1"/>
  <c r="F62" i="4"/>
  <c r="G62" i="4" s="1"/>
  <c r="J61" i="4"/>
  <c r="K61" i="4" s="1"/>
  <c r="F61" i="4"/>
  <c r="G61" i="4" s="1"/>
  <c r="J60" i="4"/>
  <c r="K60" i="4" s="1"/>
  <c r="F60" i="4"/>
  <c r="G60" i="4" s="1"/>
  <c r="J59" i="4"/>
  <c r="K59" i="4" s="1"/>
  <c r="F59" i="4"/>
  <c r="G59" i="4" s="1"/>
  <c r="J58" i="4"/>
  <c r="K58" i="4" s="1"/>
  <c r="F58" i="4"/>
  <c r="G58" i="4" s="1"/>
  <c r="J57" i="4"/>
  <c r="K57" i="4" s="1"/>
  <c r="F57" i="4"/>
  <c r="G57" i="4" s="1"/>
  <c r="J56" i="4"/>
  <c r="K56" i="4" s="1"/>
  <c r="F56" i="4"/>
  <c r="G56" i="4" s="1"/>
  <c r="J55" i="4"/>
  <c r="K55" i="4" s="1"/>
  <c r="F55" i="4"/>
  <c r="G55" i="4" s="1"/>
  <c r="J54" i="4"/>
  <c r="K54" i="4" s="1"/>
  <c r="F54" i="4"/>
  <c r="G54" i="4" s="1"/>
  <c r="J53" i="4"/>
  <c r="K53" i="4" s="1"/>
  <c r="F53" i="4"/>
  <c r="G53" i="4" s="1"/>
  <c r="J52" i="4"/>
  <c r="K52" i="4" s="1"/>
  <c r="F52" i="4"/>
  <c r="G52" i="4" s="1"/>
  <c r="J51" i="4"/>
  <c r="K51" i="4" s="1"/>
  <c r="F51" i="4"/>
  <c r="G51" i="4" s="1"/>
  <c r="J50" i="4"/>
  <c r="K50" i="4" s="1"/>
  <c r="F50" i="4"/>
  <c r="G50" i="4" s="1"/>
  <c r="J49" i="4"/>
  <c r="K49" i="4" s="1"/>
  <c r="F49" i="4"/>
  <c r="G49" i="4" s="1"/>
  <c r="J48" i="4"/>
  <c r="K48" i="4" s="1"/>
  <c r="F48" i="4"/>
  <c r="G48" i="4" s="1"/>
  <c r="J47" i="4"/>
  <c r="K47" i="4" s="1"/>
  <c r="F47" i="4"/>
  <c r="G47" i="4" s="1"/>
  <c r="J46" i="4"/>
  <c r="K46" i="4" s="1"/>
  <c r="F46" i="4"/>
  <c r="G46" i="4" s="1"/>
  <c r="J45" i="4"/>
  <c r="K45" i="4" s="1"/>
  <c r="F45" i="4"/>
  <c r="G45" i="4" s="1"/>
  <c r="J43" i="4"/>
  <c r="K43" i="4" s="1"/>
  <c r="F43" i="4"/>
  <c r="G43" i="4" s="1"/>
  <c r="J37" i="4"/>
  <c r="K37" i="4" s="1"/>
  <c r="F37" i="4"/>
  <c r="G37" i="4" s="1"/>
  <c r="J36" i="4"/>
  <c r="K36" i="4" s="1"/>
  <c r="F36" i="4"/>
  <c r="G36" i="4" s="1"/>
  <c r="J35" i="4"/>
  <c r="K35" i="4" s="1"/>
  <c r="F35" i="4"/>
  <c r="G35" i="4" s="1"/>
  <c r="J34" i="4"/>
  <c r="K34" i="4" s="1"/>
  <c r="F34" i="4"/>
  <c r="G34" i="4" s="1"/>
  <c r="J33" i="4"/>
  <c r="K33" i="4" s="1"/>
  <c r="F33" i="4"/>
  <c r="G33" i="4" s="1"/>
  <c r="J32" i="4"/>
  <c r="K32" i="4" s="1"/>
  <c r="F32" i="4"/>
  <c r="G32" i="4" s="1"/>
  <c r="J31" i="4"/>
  <c r="K31" i="4" s="1"/>
  <c r="F31" i="4"/>
  <c r="G31" i="4" s="1"/>
  <c r="J30" i="4"/>
  <c r="K30" i="4" s="1"/>
  <c r="F30" i="4"/>
  <c r="G30" i="4" s="1"/>
  <c r="J29" i="4"/>
  <c r="K29" i="4" s="1"/>
  <c r="F29" i="4"/>
  <c r="G29" i="4" s="1"/>
  <c r="J28" i="4"/>
  <c r="K28" i="4" s="1"/>
  <c r="F28" i="4"/>
  <c r="G28" i="4" s="1"/>
  <c r="J27" i="4"/>
  <c r="K27" i="4" s="1"/>
  <c r="F27" i="4"/>
  <c r="G27" i="4" s="1"/>
  <c r="J26" i="4"/>
  <c r="K26" i="4" s="1"/>
  <c r="F26" i="4"/>
  <c r="G26" i="4" s="1"/>
  <c r="J25" i="4"/>
  <c r="K25" i="4" s="1"/>
  <c r="F25" i="4"/>
  <c r="G25" i="4" s="1"/>
  <c r="J24" i="4"/>
  <c r="K24" i="4" s="1"/>
  <c r="F24" i="4"/>
  <c r="G24" i="4" s="1"/>
  <c r="J23" i="4"/>
  <c r="K23" i="4" s="1"/>
  <c r="F23" i="4"/>
  <c r="G23" i="4" s="1"/>
  <c r="J17" i="4"/>
  <c r="K17" i="4" s="1"/>
  <c r="F17" i="4"/>
  <c r="G17" i="4" s="1"/>
  <c r="J16" i="4"/>
  <c r="K16" i="4" s="1"/>
  <c r="F16" i="4"/>
  <c r="G16" i="4" s="1"/>
  <c r="J15" i="4"/>
  <c r="K15" i="4" s="1"/>
  <c r="F15" i="4"/>
  <c r="G15" i="4" s="1"/>
  <c r="J14" i="4"/>
  <c r="K14" i="4" s="1"/>
  <c r="F14" i="4"/>
  <c r="G14" i="4" s="1"/>
  <c r="J13" i="4"/>
  <c r="K13" i="4" s="1"/>
  <c r="F13" i="4"/>
  <c r="G13" i="4" s="1"/>
  <c r="J12" i="4"/>
  <c r="K12" i="4" s="1"/>
  <c r="F12" i="4"/>
  <c r="G12" i="4" s="1"/>
  <c r="J11" i="4"/>
  <c r="K11" i="4" s="1"/>
  <c r="F11" i="4"/>
  <c r="G11" i="4" s="1"/>
  <c r="J10" i="4"/>
  <c r="K10" i="4" s="1"/>
  <c r="F10" i="4"/>
  <c r="G10" i="4" s="1"/>
  <c r="J9" i="4"/>
  <c r="K9" i="4" s="1"/>
  <c r="F9" i="4"/>
  <c r="G9" i="4" s="1"/>
  <c r="J8" i="4"/>
  <c r="K8" i="4" s="1"/>
  <c r="F8" i="4"/>
  <c r="G8" i="4" s="1"/>
  <c r="J7" i="4"/>
  <c r="K7" i="4" s="1"/>
  <c r="F7" i="4"/>
  <c r="G7" i="4" s="1"/>
  <c r="J6" i="4"/>
  <c r="K6" i="4" s="1"/>
  <c r="F6" i="4"/>
  <c r="G6" i="4" s="1"/>
  <c r="J5" i="4"/>
  <c r="K5" i="4" s="1"/>
  <c r="F5" i="4"/>
  <c r="G5" i="4" s="1"/>
  <c r="J4" i="4"/>
  <c r="K4" i="4" s="1"/>
  <c r="F4" i="4"/>
  <c r="G4" i="4" s="1"/>
  <c r="J3" i="4"/>
  <c r="K3" i="4" s="1"/>
  <c r="F3" i="4"/>
  <c r="G3" i="4" s="1"/>
  <c r="L136" i="4" l="1"/>
  <c r="M136" i="4" s="1"/>
  <c r="L13" i="4"/>
  <c r="M13" i="4" s="1"/>
  <c r="L34" i="4"/>
  <c r="M34" i="4" s="1"/>
  <c r="L60" i="4"/>
  <c r="M60" i="4" s="1"/>
  <c r="L80" i="4"/>
  <c r="M80" i="4" s="1"/>
  <c r="L88" i="4"/>
  <c r="M88" i="4" s="1"/>
  <c r="L134" i="4"/>
  <c r="M134" i="4" s="1"/>
  <c r="L9" i="4"/>
  <c r="M9" i="4" s="1"/>
  <c r="L26" i="4"/>
  <c r="M26" i="4" s="1"/>
  <c r="L56" i="4"/>
  <c r="M56" i="4" s="1"/>
  <c r="L74" i="4"/>
  <c r="M74" i="4" s="1"/>
  <c r="L84" i="4"/>
  <c r="M84" i="4" s="1"/>
  <c r="L98" i="4"/>
  <c r="M98" i="4" s="1"/>
  <c r="L126" i="4"/>
  <c r="M126" i="4" s="1"/>
  <c r="L6" i="4"/>
  <c r="M6" i="4" s="1"/>
  <c r="L10" i="4"/>
  <c r="M10" i="4" s="1"/>
  <c r="L14" i="4"/>
  <c r="M14" i="4" s="1"/>
  <c r="L23" i="4"/>
  <c r="M23" i="4" s="1"/>
  <c r="L27" i="4"/>
  <c r="M27" i="4" s="1"/>
  <c r="L31" i="4"/>
  <c r="M31" i="4" s="1"/>
  <c r="L35" i="4"/>
  <c r="M35" i="4" s="1"/>
  <c r="L45" i="4"/>
  <c r="M45" i="4" s="1"/>
  <c r="L49" i="4"/>
  <c r="M49" i="4" s="1"/>
  <c r="L53" i="4"/>
  <c r="M53" i="4" s="1"/>
  <c r="L57" i="4"/>
  <c r="M57" i="4" s="1"/>
  <c r="L61" i="4"/>
  <c r="M61" i="4" s="1"/>
  <c r="L71" i="4"/>
  <c r="M71" i="4" s="1"/>
  <c r="L77" i="4"/>
  <c r="M77" i="4" s="1"/>
  <c r="L81" i="4"/>
  <c r="M81" i="4" s="1"/>
  <c r="L85" i="4"/>
  <c r="M85" i="4" s="1"/>
  <c r="L89" i="4"/>
  <c r="M89" i="4" s="1"/>
  <c r="L99" i="4"/>
  <c r="M99" i="4" s="1"/>
  <c r="L103" i="4"/>
  <c r="M103" i="4" s="1"/>
  <c r="L111" i="4"/>
  <c r="M111" i="4" s="1"/>
  <c r="L115" i="4"/>
  <c r="M115" i="4" s="1"/>
  <c r="L123" i="4"/>
  <c r="M123" i="4" s="1"/>
  <c r="L127" i="4"/>
  <c r="M127" i="4" s="1"/>
  <c r="L135" i="4"/>
  <c r="M135" i="4" s="1"/>
  <c r="L48" i="4"/>
  <c r="M48" i="4" s="1"/>
  <c r="L114" i="4"/>
  <c r="M114" i="4" s="1"/>
  <c r="L17" i="4"/>
  <c r="M17" i="4" s="1"/>
  <c r="L52" i="4"/>
  <c r="M52" i="4" s="1"/>
  <c r="L122" i="4"/>
  <c r="M122" i="4" s="1"/>
  <c r="L3" i="4"/>
  <c r="M3" i="4" s="1"/>
  <c r="L7" i="4"/>
  <c r="M7" i="4" s="1"/>
  <c r="L11" i="4"/>
  <c r="M11" i="4" s="1"/>
  <c r="L15" i="4"/>
  <c r="M15" i="4" s="1"/>
  <c r="L24" i="4"/>
  <c r="M24" i="4" s="1"/>
  <c r="L28" i="4"/>
  <c r="M28" i="4" s="1"/>
  <c r="L32" i="4"/>
  <c r="M32" i="4" s="1"/>
  <c r="L36" i="4"/>
  <c r="M36" i="4" s="1"/>
  <c r="L46" i="4"/>
  <c r="M46" i="4" s="1"/>
  <c r="L50" i="4"/>
  <c r="M50" i="4" s="1"/>
  <c r="L54" i="4"/>
  <c r="M54" i="4" s="1"/>
  <c r="L58" i="4"/>
  <c r="M58" i="4" s="1"/>
  <c r="L62" i="4"/>
  <c r="M62" i="4" s="1"/>
  <c r="L72" i="4"/>
  <c r="M72" i="4" s="1"/>
  <c r="L78" i="4"/>
  <c r="M78" i="4" s="1"/>
  <c r="L82" i="4"/>
  <c r="M82" i="4" s="1"/>
  <c r="L86" i="4"/>
  <c r="M86" i="4" s="1"/>
  <c r="L90" i="4"/>
  <c r="M90" i="4" s="1"/>
  <c r="L100" i="4"/>
  <c r="M100" i="4" s="1"/>
  <c r="L104" i="4"/>
  <c r="M104" i="4" s="1"/>
  <c r="L112" i="4"/>
  <c r="M112" i="4" s="1"/>
  <c r="L116" i="4"/>
  <c r="M116" i="4" s="1"/>
  <c r="L124" i="4"/>
  <c r="M124" i="4" s="1"/>
  <c r="L128" i="4"/>
  <c r="M128" i="4" s="1"/>
  <c r="L43" i="4"/>
  <c r="M43" i="4" s="1"/>
  <c r="L110" i="4"/>
  <c r="M110" i="4" s="1"/>
  <c r="L5" i="4"/>
  <c r="M5" i="4" s="1"/>
  <c r="L30" i="4"/>
  <c r="M30" i="4" s="1"/>
  <c r="L70" i="4"/>
  <c r="M70" i="4" s="1"/>
  <c r="L102" i="4"/>
  <c r="M102" i="4" s="1"/>
  <c r="L4" i="4"/>
  <c r="M4" i="4" s="1"/>
  <c r="L8" i="4"/>
  <c r="M8" i="4" s="1"/>
  <c r="L12" i="4"/>
  <c r="M12" i="4" s="1"/>
  <c r="L16" i="4"/>
  <c r="M16" i="4" s="1"/>
  <c r="L25" i="4"/>
  <c r="M25" i="4" s="1"/>
  <c r="L29" i="4"/>
  <c r="M29" i="4" s="1"/>
  <c r="L33" i="4"/>
  <c r="M33" i="4" s="1"/>
  <c r="L37" i="4"/>
  <c r="M37" i="4" s="1"/>
  <c r="L47" i="4"/>
  <c r="M47" i="4" s="1"/>
  <c r="L51" i="4"/>
  <c r="M51" i="4" s="1"/>
  <c r="L55" i="4"/>
  <c r="M55" i="4" s="1"/>
  <c r="L59" i="4"/>
  <c r="M59" i="4" s="1"/>
  <c r="L69" i="4"/>
  <c r="M69" i="4" s="1"/>
  <c r="L73" i="4"/>
  <c r="M73" i="4" s="1"/>
  <c r="L79" i="4"/>
  <c r="M79" i="4" s="1"/>
  <c r="L83" i="4"/>
  <c r="M83" i="4" s="1"/>
  <c r="L87" i="4"/>
  <c r="M87" i="4" s="1"/>
  <c r="L91" i="4"/>
  <c r="M91" i="4" s="1"/>
  <c r="L101" i="4"/>
  <c r="M101" i="4" s="1"/>
  <c r="L105" i="4"/>
  <c r="M105" i="4" s="1"/>
  <c r="L113" i="4"/>
  <c r="M113" i="4" s="1"/>
  <c r="L117" i="4"/>
  <c r="M117" i="4" s="1"/>
  <c r="L125" i="4"/>
  <c r="M125" i="4" s="1"/>
  <c r="L129" i="4"/>
  <c r="M129" i="4" s="1"/>
  <c r="L137" i="4"/>
  <c r="M137" i="4" s="1"/>
  <c r="E238" i="3"/>
  <c r="F238" i="3" s="1"/>
  <c r="E237" i="3"/>
  <c r="F237" i="3" s="1"/>
  <c r="F236" i="3"/>
  <c r="E232" i="3"/>
  <c r="F232" i="3" s="1"/>
  <c r="E231" i="3"/>
  <c r="F231" i="3" s="1"/>
  <c r="E230" i="3"/>
  <c r="F230" i="3" s="1"/>
  <c r="E229" i="3"/>
  <c r="F229" i="3" s="1"/>
  <c r="E228" i="3"/>
  <c r="F228" i="3" s="1"/>
  <c r="E226" i="3"/>
  <c r="F226" i="3" s="1"/>
  <c r="E225" i="3"/>
  <c r="F225" i="3" s="1"/>
  <c r="E224" i="3"/>
  <c r="F224" i="3" s="1"/>
  <c r="E223" i="3"/>
  <c r="F223" i="3" s="1"/>
  <c r="E222" i="3"/>
  <c r="F222" i="3" s="1"/>
  <c r="E220" i="3"/>
  <c r="F220" i="3" s="1"/>
  <c r="E219" i="3"/>
  <c r="F219" i="3" s="1"/>
  <c r="E218" i="3"/>
  <c r="F218" i="3" s="1"/>
  <c r="E217" i="3"/>
  <c r="F217" i="3" s="1"/>
  <c r="E216" i="3"/>
  <c r="F216" i="3" s="1"/>
  <c r="F215" i="3"/>
  <c r="E213" i="3"/>
  <c r="F213" i="3" s="1"/>
  <c r="E212" i="3"/>
  <c r="F212" i="3" s="1"/>
  <c r="E211" i="3"/>
  <c r="F211" i="3" s="1"/>
  <c r="E210" i="3"/>
  <c r="F210" i="3" s="1"/>
  <c r="E209" i="3"/>
  <c r="F209" i="3" s="1"/>
  <c r="F208" i="3"/>
  <c r="E206" i="3"/>
  <c r="F206" i="3" s="1"/>
  <c r="E205" i="3"/>
  <c r="F205" i="3" s="1"/>
  <c r="E204" i="3"/>
  <c r="F204" i="3" s="1"/>
  <c r="E203" i="3"/>
  <c r="F203" i="3" s="1"/>
  <c r="E202" i="3"/>
  <c r="F202" i="3" s="1"/>
  <c r="E200" i="3"/>
  <c r="F200" i="3" s="1"/>
  <c r="E199" i="3"/>
  <c r="F199" i="3" s="1"/>
  <c r="E198" i="3"/>
  <c r="F198" i="3" s="1"/>
  <c r="E197" i="3"/>
  <c r="F197" i="3" s="1"/>
  <c r="F196" i="3"/>
  <c r="F195" i="3"/>
  <c r="I191" i="3"/>
  <c r="J191" i="3" s="1"/>
  <c r="E191" i="3"/>
  <c r="F191" i="3" s="1"/>
  <c r="J190" i="3"/>
  <c r="F190" i="3"/>
  <c r="I189" i="3"/>
  <c r="J189" i="3" s="1"/>
  <c r="E189" i="3"/>
  <c r="F189" i="3" s="1"/>
  <c r="I188" i="3"/>
  <c r="J188" i="3" s="1"/>
  <c r="E188" i="3"/>
  <c r="F188" i="3" s="1"/>
  <c r="I187" i="3"/>
  <c r="J187" i="3" s="1"/>
  <c r="E187" i="3"/>
  <c r="F187" i="3" s="1"/>
  <c r="I186" i="3"/>
  <c r="J186" i="3" s="1"/>
  <c r="E186" i="3"/>
  <c r="F186" i="3" s="1"/>
  <c r="I185" i="3"/>
  <c r="J185" i="3" s="1"/>
  <c r="E185" i="3"/>
  <c r="F185" i="3" s="1"/>
  <c r="I184" i="3"/>
  <c r="J184" i="3" s="1"/>
  <c r="E184" i="3"/>
  <c r="F184" i="3" s="1"/>
  <c r="J183" i="3"/>
  <c r="F183" i="3"/>
  <c r="J182" i="3"/>
  <c r="F182" i="3"/>
  <c r="J181" i="3"/>
  <c r="F181" i="3"/>
  <c r="I180" i="3"/>
  <c r="J180" i="3" s="1"/>
  <c r="E180" i="3"/>
  <c r="F180" i="3" s="1"/>
  <c r="J179" i="3"/>
  <c r="F179" i="3"/>
  <c r="J178" i="3"/>
  <c r="F178" i="3"/>
  <c r="J177" i="3"/>
  <c r="F177" i="3"/>
  <c r="I176" i="3"/>
  <c r="J176" i="3" s="1"/>
  <c r="E176" i="3"/>
  <c r="F176" i="3" s="1"/>
  <c r="J173" i="3"/>
  <c r="F173" i="3"/>
  <c r="J172" i="3"/>
  <c r="F172" i="3"/>
  <c r="I171" i="3"/>
  <c r="J171" i="3" s="1"/>
  <c r="E171" i="3"/>
  <c r="F171" i="3" s="1"/>
  <c r="J168" i="3"/>
  <c r="F168" i="3"/>
  <c r="I167" i="3"/>
  <c r="J167" i="3" s="1"/>
  <c r="E167" i="3"/>
  <c r="F167" i="3" s="1"/>
  <c r="I166" i="3"/>
  <c r="J166" i="3" s="1"/>
  <c r="E166" i="3"/>
  <c r="F166" i="3" s="1"/>
  <c r="I165" i="3"/>
  <c r="J165" i="3" s="1"/>
  <c r="E165" i="3"/>
  <c r="F165" i="3" s="1"/>
  <c r="I162" i="3"/>
  <c r="J162" i="3" s="1"/>
  <c r="E162" i="3"/>
  <c r="F162" i="3" s="1"/>
  <c r="J161" i="3"/>
  <c r="F161" i="3"/>
  <c r="J160" i="3"/>
  <c r="F160" i="3"/>
  <c r="J159" i="3"/>
  <c r="F159" i="3"/>
  <c r="I158" i="3"/>
  <c r="J158" i="3" s="1"/>
  <c r="E158" i="3"/>
  <c r="F158" i="3" s="1"/>
  <c r="I155" i="3"/>
  <c r="J155" i="3" s="1"/>
  <c r="E155" i="3"/>
  <c r="F155" i="3" s="1"/>
  <c r="I154" i="3"/>
  <c r="J154" i="3" s="1"/>
  <c r="E154" i="3"/>
  <c r="F154" i="3" s="1"/>
  <c r="I153" i="3"/>
  <c r="J153" i="3" s="1"/>
  <c r="E153" i="3"/>
  <c r="F153" i="3" s="1"/>
  <c r="I152" i="3"/>
  <c r="J152" i="3" s="1"/>
  <c r="E152" i="3"/>
  <c r="F152" i="3" s="1"/>
  <c r="I151" i="3"/>
  <c r="J151" i="3" s="1"/>
  <c r="E151" i="3"/>
  <c r="F151" i="3" s="1"/>
  <c r="I150" i="3"/>
  <c r="J150" i="3" s="1"/>
  <c r="E150" i="3"/>
  <c r="F150" i="3" s="1"/>
  <c r="I149" i="3"/>
  <c r="J149" i="3" s="1"/>
  <c r="E149" i="3"/>
  <c r="F149" i="3" s="1"/>
  <c r="I148" i="3"/>
  <c r="J148" i="3" s="1"/>
  <c r="E148" i="3"/>
  <c r="F148" i="3" s="1"/>
  <c r="I147" i="3"/>
  <c r="J147" i="3" s="1"/>
  <c r="E147" i="3"/>
  <c r="F147" i="3" s="1"/>
  <c r="I144" i="3"/>
  <c r="J144" i="3" s="1"/>
  <c r="E144" i="3"/>
  <c r="F144" i="3" s="1"/>
  <c r="I143" i="3"/>
  <c r="J143" i="3" s="1"/>
  <c r="E143" i="3"/>
  <c r="F143" i="3" s="1"/>
  <c r="I142" i="3"/>
  <c r="J142" i="3" s="1"/>
  <c r="E142" i="3"/>
  <c r="F142" i="3" s="1"/>
  <c r="I141" i="3"/>
  <c r="J141" i="3" s="1"/>
  <c r="E141" i="3"/>
  <c r="F141" i="3" s="1"/>
  <c r="I140" i="3"/>
  <c r="J140" i="3" s="1"/>
  <c r="E140" i="3"/>
  <c r="F140" i="3" s="1"/>
  <c r="I139" i="3"/>
  <c r="J139" i="3" s="1"/>
  <c r="E139" i="3"/>
  <c r="F139" i="3" s="1"/>
  <c r="I138" i="3"/>
  <c r="J138" i="3" s="1"/>
  <c r="E138" i="3"/>
  <c r="F138" i="3" s="1"/>
  <c r="I137" i="3"/>
  <c r="J137" i="3" s="1"/>
  <c r="E137" i="3"/>
  <c r="F137" i="3" s="1"/>
  <c r="I134" i="3"/>
  <c r="J134" i="3" s="1"/>
  <c r="E134" i="3"/>
  <c r="F134" i="3" s="1"/>
  <c r="I133" i="3"/>
  <c r="J133" i="3" s="1"/>
  <c r="E133" i="3"/>
  <c r="F133" i="3" s="1"/>
  <c r="I132" i="3"/>
  <c r="J132" i="3" s="1"/>
  <c r="E132" i="3"/>
  <c r="F132" i="3" s="1"/>
  <c r="I131" i="3"/>
  <c r="J131" i="3" s="1"/>
  <c r="E131" i="3"/>
  <c r="F131" i="3" s="1"/>
  <c r="I130" i="3"/>
  <c r="J130" i="3" s="1"/>
  <c r="E130" i="3"/>
  <c r="F130" i="3" s="1"/>
  <c r="I129" i="3"/>
  <c r="J129" i="3" s="1"/>
  <c r="E129" i="3"/>
  <c r="F129" i="3" s="1"/>
  <c r="I128" i="3"/>
  <c r="J128" i="3" s="1"/>
  <c r="E128" i="3"/>
  <c r="F128" i="3" s="1"/>
  <c r="I127" i="3"/>
  <c r="J127" i="3" s="1"/>
  <c r="E127" i="3"/>
  <c r="F127" i="3" s="1"/>
  <c r="J123" i="3"/>
  <c r="F123" i="3"/>
  <c r="J122" i="3"/>
  <c r="F122" i="3"/>
  <c r="J121" i="3"/>
  <c r="F121" i="3"/>
  <c r="J120" i="3"/>
  <c r="F120" i="3"/>
  <c r="J119" i="3"/>
  <c r="F119" i="3"/>
  <c r="J118" i="3"/>
  <c r="F118" i="3"/>
  <c r="J117" i="3"/>
  <c r="F117" i="3"/>
  <c r="J116" i="3"/>
  <c r="F116" i="3"/>
  <c r="I115" i="3"/>
  <c r="J115" i="3" s="1"/>
  <c r="E115" i="3"/>
  <c r="F115" i="3" s="1"/>
  <c r="I114" i="3"/>
  <c r="J114" i="3" s="1"/>
  <c r="E114" i="3"/>
  <c r="F114" i="3" s="1"/>
  <c r="I113" i="3"/>
  <c r="J113" i="3" s="1"/>
  <c r="E113" i="3"/>
  <c r="F113" i="3" s="1"/>
  <c r="I112" i="3"/>
  <c r="J112" i="3" s="1"/>
  <c r="E112" i="3"/>
  <c r="F112" i="3" s="1"/>
  <c r="I111" i="3"/>
  <c r="J111" i="3" s="1"/>
  <c r="E111" i="3"/>
  <c r="F111" i="3" s="1"/>
  <c r="I110" i="3"/>
  <c r="J110" i="3" s="1"/>
  <c r="E110" i="3"/>
  <c r="F110" i="3" s="1"/>
  <c r="I109" i="3"/>
  <c r="J109" i="3" s="1"/>
  <c r="E109" i="3"/>
  <c r="F109" i="3" s="1"/>
  <c r="I107" i="3"/>
  <c r="J107" i="3" s="1"/>
  <c r="E107" i="3"/>
  <c r="F107" i="3" s="1"/>
  <c r="J106" i="3"/>
  <c r="E106" i="3"/>
  <c r="F106" i="3" s="1"/>
  <c r="J105" i="3"/>
  <c r="E105" i="3"/>
  <c r="F105" i="3" s="1"/>
  <c r="J102" i="3"/>
  <c r="F102" i="3"/>
  <c r="J101" i="3"/>
  <c r="F101" i="3"/>
  <c r="J98" i="3"/>
  <c r="J96" i="3"/>
  <c r="J94" i="3"/>
  <c r="J92" i="3"/>
  <c r="F92" i="3"/>
  <c r="I88" i="3"/>
  <c r="J88" i="3" s="1"/>
  <c r="E88" i="3"/>
  <c r="F88" i="3" s="1"/>
  <c r="I87" i="3"/>
  <c r="J87" i="3" s="1"/>
  <c r="E87" i="3"/>
  <c r="F87" i="3" s="1"/>
  <c r="I86" i="3"/>
  <c r="J86" i="3" s="1"/>
  <c r="E86" i="3"/>
  <c r="F86" i="3" s="1"/>
  <c r="J85" i="3"/>
  <c r="F85" i="3"/>
  <c r="J84" i="3"/>
  <c r="F84" i="3"/>
  <c r="J83" i="3"/>
  <c r="F83" i="3"/>
  <c r="I82" i="3"/>
  <c r="J82" i="3" s="1"/>
  <c r="E82" i="3"/>
  <c r="F82" i="3" s="1"/>
  <c r="J81" i="3"/>
  <c r="F81" i="3"/>
  <c r="J80" i="3"/>
  <c r="F80" i="3"/>
  <c r="J79" i="3"/>
  <c r="F79" i="3"/>
  <c r="I78" i="3"/>
  <c r="J78" i="3" s="1"/>
  <c r="E78" i="3"/>
  <c r="F78" i="3" s="1"/>
  <c r="I77" i="3"/>
  <c r="J77" i="3" s="1"/>
  <c r="E77" i="3"/>
  <c r="F77" i="3" s="1"/>
  <c r="J76" i="3"/>
  <c r="F76" i="3"/>
  <c r="I75" i="3"/>
  <c r="J75" i="3" s="1"/>
  <c r="E75" i="3"/>
  <c r="F75" i="3" s="1"/>
  <c r="I74" i="3"/>
  <c r="J74" i="3" s="1"/>
  <c r="E74" i="3"/>
  <c r="F74" i="3" s="1"/>
  <c r="I71" i="3"/>
  <c r="J71" i="3" s="1"/>
  <c r="E71" i="3"/>
  <c r="F71" i="3" s="1"/>
  <c r="J70" i="3"/>
  <c r="F70" i="3"/>
  <c r="J69" i="3"/>
  <c r="F69" i="3"/>
  <c r="J68" i="3"/>
  <c r="F68" i="3"/>
  <c r="J65" i="3"/>
  <c r="F65" i="3"/>
  <c r="J60" i="3"/>
  <c r="F60" i="3"/>
  <c r="J59" i="3"/>
  <c r="F59" i="3"/>
  <c r="I56" i="3"/>
  <c r="J56" i="3" s="1"/>
  <c r="E56" i="3"/>
  <c r="F56" i="3" s="1"/>
  <c r="I55" i="3"/>
  <c r="J55" i="3" s="1"/>
  <c r="E55" i="3"/>
  <c r="F55" i="3" s="1"/>
  <c r="I54" i="3"/>
  <c r="J54" i="3" s="1"/>
  <c r="E54" i="3"/>
  <c r="F54" i="3" s="1"/>
  <c r="I53" i="3"/>
  <c r="J53" i="3" s="1"/>
  <c r="E53" i="3"/>
  <c r="F53" i="3" s="1"/>
  <c r="I52" i="3"/>
  <c r="J52" i="3" s="1"/>
  <c r="E52" i="3"/>
  <c r="F52" i="3" s="1"/>
  <c r="J49" i="3"/>
  <c r="F49" i="3"/>
  <c r="J46" i="3"/>
  <c r="F46" i="3"/>
  <c r="J45" i="3"/>
  <c r="F45" i="3"/>
  <c r="J42" i="3"/>
  <c r="F42" i="3"/>
  <c r="J41" i="3"/>
  <c r="F41" i="3"/>
  <c r="F38" i="3"/>
  <c r="J37" i="3"/>
  <c r="F37" i="3"/>
  <c r="I33" i="3"/>
  <c r="J33" i="3" s="1"/>
  <c r="E33" i="3"/>
  <c r="F33" i="3" s="1"/>
  <c r="I32" i="3"/>
  <c r="J32" i="3" s="1"/>
  <c r="E32" i="3"/>
  <c r="F32" i="3" s="1"/>
  <c r="I31" i="3"/>
  <c r="J31" i="3" s="1"/>
  <c r="E31" i="3"/>
  <c r="F31" i="3" s="1"/>
  <c r="I30" i="3"/>
  <c r="J30" i="3" s="1"/>
  <c r="E30" i="3"/>
  <c r="F30" i="3" s="1"/>
  <c r="J27" i="3"/>
  <c r="F27" i="3"/>
  <c r="J26" i="3"/>
  <c r="F26" i="3"/>
  <c r="J23" i="3"/>
  <c r="F23" i="3"/>
  <c r="J22" i="3"/>
  <c r="F22" i="3"/>
  <c r="J19" i="3"/>
  <c r="F19" i="3"/>
  <c r="J18" i="3"/>
  <c r="F18" i="3"/>
  <c r="J17" i="3"/>
  <c r="F17" i="3"/>
  <c r="J16" i="3"/>
  <c r="F16" i="3"/>
  <c r="J15" i="3"/>
  <c r="F15" i="3"/>
  <c r="J12" i="3"/>
  <c r="F12" i="3"/>
  <c r="J11" i="3"/>
  <c r="F11" i="3"/>
  <c r="J8" i="3"/>
  <c r="F8" i="3"/>
  <c r="J7" i="3"/>
  <c r="F7" i="3"/>
  <c r="K38" i="3" l="1"/>
  <c r="L38" i="3" s="1"/>
  <c r="A170" i="10"/>
  <c r="A171" i="10" s="1"/>
  <c r="A172" i="10" s="1"/>
  <c r="A9" i="10"/>
  <c r="K21" i="20"/>
  <c r="L21" i="20" s="1"/>
  <c r="K15" i="20"/>
  <c r="L15" i="20" s="1"/>
  <c r="K14" i="20"/>
  <c r="L14" i="20" s="1"/>
  <c r="K10" i="20"/>
  <c r="L10" i="20" s="1"/>
  <c r="K9" i="20"/>
  <c r="L9" i="20" s="1"/>
  <c r="K8" i="20"/>
  <c r="K16" i="20" l="1"/>
  <c r="L16" i="20" s="1"/>
  <c r="K18" i="20"/>
  <c r="L18" i="20" s="1"/>
  <c r="L8" i="20"/>
  <c r="K11" i="20"/>
  <c r="L11" i="20" s="1"/>
  <c r="K20" i="20"/>
  <c r="L20" i="20" s="1"/>
  <c r="K17" i="20"/>
  <c r="L17" i="20" s="1"/>
  <c r="A5" i="19"/>
  <c r="A6" i="19" s="1"/>
  <c r="A7" i="19" s="1"/>
  <c r="A8" i="19" s="1"/>
  <c r="A9" i="19" s="1"/>
  <c r="A10" i="19" s="1"/>
  <c r="A11" i="19" s="1"/>
  <c r="A12" i="19" s="1"/>
  <c r="A13" i="19" s="1"/>
  <c r="A14" i="19" s="1"/>
  <c r="A15" i="19" s="1"/>
  <c r="A16" i="19" l="1"/>
  <c r="A17" i="19" s="1"/>
  <c r="A18" i="19" s="1"/>
  <c r="A21" i="19" s="1"/>
  <c r="K12" i="19"/>
  <c r="L12" i="19" s="1"/>
  <c r="K4" i="19"/>
  <c r="L4" i="19" s="1"/>
  <c r="K6" i="19"/>
  <c r="L6" i="19" s="1"/>
  <c r="K5" i="19"/>
  <c r="L5" i="19" s="1"/>
  <c r="K9" i="19"/>
  <c r="L9" i="19" s="1"/>
  <c r="K11" i="19"/>
  <c r="L11" i="19" s="1"/>
  <c r="K7" i="19"/>
  <c r="L7" i="19" s="1"/>
  <c r="K13" i="19"/>
  <c r="L13" i="19" s="1"/>
  <c r="K14" i="19"/>
  <c r="L14" i="19" s="1"/>
  <c r="K8" i="19"/>
  <c r="L8" i="19" s="1"/>
  <c r="K10" i="19"/>
  <c r="L10" i="19" s="1"/>
  <c r="K12" i="18" l="1"/>
  <c r="L12" i="18" s="1"/>
  <c r="K29" i="18"/>
  <c r="L29" i="18" s="1"/>
  <c r="K6" i="18"/>
  <c r="L6" i="18" s="1"/>
  <c r="K25" i="18"/>
  <c r="L25" i="18" s="1"/>
  <c r="K8" i="18"/>
  <c r="L8" i="18" s="1"/>
  <c r="K24" i="18"/>
  <c r="L24" i="18" s="1"/>
  <c r="K20" i="18"/>
  <c r="L20" i="18" s="1"/>
  <c r="K21" i="18"/>
  <c r="L21" i="18" s="1"/>
  <c r="K18" i="18"/>
  <c r="L18" i="18" s="1"/>
  <c r="K22" i="18"/>
  <c r="L22" i="18" s="1"/>
  <c r="K26" i="18"/>
  <c r="L26" i="18" s="1"/>
  <c r="K19" i="18"/>
  <c r="L19" i="18" s="1"/>
  <c r="K23" i="18"/>
  <c r="L23" i="18" s="1"/>
  <c r="K7" i="18"/>
  <c r="L7" i="18" s="1"/>
  <c r="K10" i="18"/>
  <c r="L10" i="18" s="1"/>
  <c r="K14" i="18"/>
  <c r="L14" i="18" s="1"/>
  <c r="K5" i="18"/>
  <c r="L5" i="18" s="1"/>
  <c r="A9" i="17"/>
  <c r="A10" i="17" s="1"/>
  <c r="A11" i="17" s="1"/>
  <c r="A12" i="17" s="1"/>
  <c r="A13" i="17" s="1"/>
  <c r="A16" i="17" s="1"/>
  <c r="A17" i="17" s="1"/>
  <c r="A18" i="17" s="1"/>
  <c r="A19" i="17" s="1"/>
  <c r="A22" i="17" s="1"/>
  <c r="A23" i="17" s="1"/>
  <c r="A24" i="17" s="1"/>
  <c r="A25" i="17" s="1"/>
  <c r="A28" i="17" s="1"/>
  <c r="A31" i="17" s="1"/>
  <c r="A32" i="17" s="1"/>
  <c r="A33" i="17" s="1"/>
  <c r="A34" i="17" s="1"/>
  <c r="A37" i="17" s="1"/>
  <c r="A38" i="17" s="1"/>
  <c r="A39" i="17" s="1"/>
  <c r="A40" i="17" s="1"/>
  <c r="A41" i="17" s="1"/>
  <c r="A42" i="17" s="1"/>
  <c r="A43" i="17" s="1"/>
  <c r="A44" i="17" s="1"/>
  <c r="A47" i="17" s="1"/>
  <c r="A48" i="17" s="1"/>
  <c r="A49" i="17" s="1"/>
  <c r="A50" i="17" s="1"/>
  <c r="A51" i="17" s="1"/>
  <c r="A52" i="17" s="1"/>
  <c r="A56" i="17" s="1"/>
  <c r="A57" i="17" l="1"/>
  <c r="A60" i="17" s="1"/>
  <c r="A61" i="17" l="1"/>
  <c r="A64" i="17" s="1"/>
  <c r="K116" i="16"/>
  <c r="L116" i="16" s="1"/>
  <c r="K41" i="16"/>
  <c r="K40" i="16"/>
  <c r="L40" i="16" s="1"/>
  <c r="K39" i="16"/>
  <c r="L39" i="16" s="1"/>
  <c r="K37" i="16"/>
  <c r="K36" i="16"/>
  <c r="L36" i="16" s="1"/>
  <c r="K35" i="16"/>
  <c r="L35" i="16" s="1"/>
  <c r="K33" i="16"/>
  <c r="K32" i="16"/>
  <c r="L32" i="16" s="1"/>
  <c r="K31" i="16"/>
  <c r="L31" i="16" s="1"/>
  <c r="K29" i="16"/>
  <c r="K28" i="16"/>
  <c r="L28" i="16" s="1"/>
  <c r="K27" i="16"/>
  <c r="L27" i="16" s="1"/>
  <c r="A11" i="16"/>
  <c r="A12" i="16" s="1"/>
  <c r="A15" i="16" s="1"/>
  <c r="A16" i="16" s="1"/>
  <c r="A17" i="16" s="1"/>
  <c r="A18" i="16" s="1"/>
  <c r="A19" i="16" s="1"/>
  <c r="A20" i="16" s="1"/>
  <c r="A21" i="16" s="1"/>
  <c r="A22" i="16" s="1"/>
  <c r="A26" i="16" s="1"/>
  <c r="A27" i="16" s="1"/>
  <c r="A28" i="16" s="1"/>
  <c r="A29" i="16" s="1"/>
  <c r="A30" i="16" s="1"/>
  <c r="A31" i="16" s="1"/>
  <c r="A32" i="16" s="1"/>
  <c r="A33" i="16" s="1"/>
  <c r="A34" i="16" s="1"/>
  <c r="A35" i="16" s="1"/>
  <c r="A36" i="16" s="1"/>
  <c r="A37" i="16" s="1"/>
  <c r="A38" i="16" s="1"/>
  <c r="A39" i="16" s="1"/>
  <c r="A40" i="16" s="1"/>
  <c r="A41" i="16" s="1"/>
  <c r="A45" i="16" s="1"/>
  <c r="A51" i="16" s="1"/>
  <c r="A52" i="16" s="1"/>
  <c r="A55" i="16" s="1"/>
  <c r="A56" i="16" s="1"/>
  <c r="A59" i="16" l="1"/>
  <c r="A65" i="17"/>
  <c r="A66" i="17" s="1"/>
  <c r="A67" i="17" s="1"/>
  <c r="A68" i="17" s="1"/>
  <c r="K105" i="16"/>
  <c r="L105" i="16" s="1"/>
  <c r="K12" i="16"/>
  <c r="L12" i="16" s="1"/>
  <c r="K80" i="16"/>
  <c r="L80" i="16" s="1"/>
  <c r="K99" i="16"/>
  <c r="L99" i="16" s="1"/>
  <c r="K89" i="16"/>
  <c r="L89" i="16" s="1"/>
  <c r="K16" i="16"/>
  <c r="L16" i="16" s="1"/>
  <c r="K103" i="16"/>
  <c r="L103" i="16" s="1"/>
  <c r="K84" i="16"/>
  <c r="L84" i="16" s="1"/>
  <c r="K90" i="16"/>
  <c r="L90" i="16" s="1"/>
  <c r="K17" i="16"/>
  <c r="L17" i="16" s="1"/>
  <c r="K113" i="16"/>
  <c r="L113" i="16" s="1"/>
  <c r="K51" i="16"/>
  <c r="L51" i="16" s="1"/>
  <c r="K52" i="16"/>
  <c r="L52" i="16" s="1"/>
  <c r="K98" i="16"/>
  <c r="L98" i="16" s="1"/>
  <c r="K71" i="16"/>
  <c r="L71" i="16" s="1"/>
  <c r="K11" i="16"/>
  <c r="L11" i="16" s="1"/>
  <c r="K56" i="16"/>
  <c r="L56" i="16" s="1"/>
  <c r="K21" i="16"/>
  <c r="L21" i="16" s="1"/>
  <c r="K95" i="16"/>
  <c r="L95" i="16" s="1"/>
  <c r="K100" i="16"/>
  <c r="L100" i="16" s="1"/>
  <c r="K10" i="16"/>
  <c r="L10" i="16" s="1"/>
  <c r="K15" i="16"/>
  <c r="L15" i="16" s="1"/>
  <c r="K18" i="16"/>
  <c r="L18" i="16" s="1"/>
  <c r="L29" i="16"/>
  <c r="K81" i="16"/>
  <c r="L81" i="16" s="1"/>
  <c r="K85" i="16"/>
  <c r="L85" i="16" s="1"/>
  <c r="K108" i="16"/>
  <c r="L108" i="16" s="1"/>
  <c r="K22" i="16"/>
  <c r="L22" i="16" s="1"/>
  <c r="K88" i="16"/>
  <c r="L88" i="16" s="1"/>
  <c r="K112" i="16"/>
  <c r="L112" i="16" s="1"/>
  <c r="K20" i="16"/>
  <c r="L20" i="16" s="1"/>
  <c r="K67" i="16"/>
  <c r="L67" i="16" s="1"/>
  <c r="K72" i="16"/>
  <c r="L72" i="16" s="1"/>
  <c r="K83" i="16"/>
  <c r="L83" i="16" s="1"/>
  <c r="K104" i="16"/>
  <c r="L104" i="16" s="1"/>
  <c r="L41" i="16"/>
  <c r="K94" i="16"/>
  <c r="L94" i="16" s="1"/>
  <c r="K93" i="16"/>
  <c r="L93" i="16" s="1"/>
  <c r="K68" i="16"/>
  <c r="L68" i="16" s="1"/>
  <c r="L37" i="16"/>
  <c r="L33" i="16"/>
  <c r="K26" i="16"/>
  <c r="L26" i="16" s="1"/>
  <c r="K30" i="16"/>
  <c r="L30" i="16" s="1"/>
  <c r="K34" i="16"/>
  <c r="L34" i="16" s="1"/>
  <c r="K38" i="16"/>
  <c r="L38" i="16" s="1"/>
  <c r="K45" i="16"/>
  <c r="L45" i="16" s="1"/>
  <c r="K19" i="16"/>
  <c r="L19" i="16" s="1"/>
  <c r="K55" i="16"/>
  <c r="L55" i="16" s="1"/>
  <c r="K82" i="16"/>
  <c r="L82" i="16" s="1"/>
  <c r="A9" i="15"/>
  <c r="A10" i="15" s="1"/>
  <c r="A11" i="15" s="1"/>
  <c r="A12" i="15" s="1"/>
  <c r="A13" i="15" s="1"/>
  <c r="A14" i="15" s="1"/>
  <c r="A15" i="15" s="1"/>
  <c r="A16" i="15" s="1"/>
  <c r="A26" i="15" l="1"/>
  <c r="A27" i="15" s="1"/>
  <c r="A30" i="15" s="1"/>
  <c r="A31" i="15" s="1"/>
  <c r="A32" i="15" s="1"/>
  <c r="A35" i="15" s="1"/>
  <c r="A36" i="15" s="1"/>
  <c r="A37" i="15" s="1"/>
  <c r="A60" i="16"/>
  <c r="A61" i="16" s="1"/>
  <c r="A67" i="16" s="1"/>
  <c r="A68" i="16" s="1"/>
  <c r="A71" i="16" s="1"/>
  <c r="A69" i="17"/>
  <c r="A72" i="17" s="1"/>
  <c r="A73" i="17" s="1"/>
  <c r="A74" i="17" s="1"/>
  <c r="A75" i="17" s="1"/>
  <c r="A78" i="17" s="1"/>
  <c r="A79" i="17" s="1"/>
  <c r="A80" i="17" s="1"/>
  <c r="A8" i="14"/>
  <c r="A9" i="14" s="1"/>
  <c r="A12" i="14" s="1"/>
  <c r="A13" i="14" s="1"/>
  <c r="A14" i="14" s="1"/>
  <c r="A17" i="14" s="1"/>
  <c r="A18" i="14" s="1"/>
  <c r="A19" i="14" s="1"/>
  <c r="A21" i="14" s="1"/>
  <c r="A39" i="15" l="1"/>
  <c r="A40" i="15" s="1"/>
  <c r="A41" i="15" s="1"/>
  <c r="A44" i="15" s="1"/>
  <c r="A45" i="15" s="1"/>
  <c r="A46" i="15" s="1"/>
  <c r="A47" i="15" s="1"/>
  <c r="A50" i="15" s="1"/>
  <c r="A51" i="15" s="1"/>
  <c r="A52" i="15" s="1"/>
  <c r="A55" i="15" s="1"/>
  <c r="A56" i="15" s="1"/>
  <c r="A57" i="15" s="1"/>
  <c r="A60" i="15" s="1"/>
  <c r="A61" i="15" s="1"/>
  <c r="A62" i="15" s="1"/>
  <c r="A63" i="15" s="1"/>
  <c r="A66" i="15" s="1"/>
  <c r="A67" i="15" s="1"/>
  <c r="A70" i="15" s="1"/>
  <c r="A71" i="15" s="1"/>
  <c r="A72" i="15" s="1"/>
  <c r="A75" i="15" s="1"/>
  <c r="A24" i="14"/>
  <c r="A27" i="14" s="1"/>
  <c r="A28" i="14" s="1"/>
  <c r="A29" i="14" s="1"/>
  <c r="A32" i="14" s="1"/>
  <c r="A33" i="14" s="1"/>
  <c r="A34" i="14" s="1"/>
  <c r="A35" i="14" s="1"/>
  <c r="A36" i="14" s="1"/>
  <c r="A37" i="14" s="1"/>
  <c r="A40" i="14" s="1"/>
  <c r="A41" i="14" s="1"/>
  <c r="A45" i="14" s="1"/>
  <c r="A46" i="14" s="1"/>
  <c r="A47" i="14" s="1"/>
  <c r="A50" i="14" s="1"/>
  <c r="A51" i="14" s="1"/>
  <c r="A52" i="14" s="1"/>
  <c r="A56" i="14" s="1"/>
  <c r="A57" i="14" s="1"/>
  <c r="A58" i="14" s="1"/>
  <c r="A59" i="14" s="1"/>
  <c r="A60" i="14" s="1"/>
  <c r="A61" i="14" s="1"/>
  <c r="A62" i="14" s="1"/>
  <c r="A72" i="16"/>
  <c r="A75" i="16" s="1"/>
  <c r="A76" i="16"/>
  <c r="A77" i="16" s="1"/>
  <c r="A80" i="16" s="1"/>
  <c r="A81" i="17"/>
  <c r="A82" i="17" s="1"/>
  <c r="A83" i="17" s="1"/>
  <c r="A86" i="17" s="1"/>
  <c r="A87" i="17" s="1"/>
  <c r="K21" i="14"/>
  <c r="L21" i="14" s="1"/>
  <c r="K46" i="14"/>
  <c r="L46" i="14" s="1"/>
  <c r="K101" i="14"/>
  <c r="L101" i="14" s="1"/>
  <c r="K103" i="14"/>
  <c r="L103" i="14" s="1"/>
  <c r="K95" i="14"/>
  <c r="K66" i="14"/>
  <c r="L66" i="14" s="1"/>
  <c r="K7" i="14"/>
  <c r="L7" i="14" s="1"/>
  <c r="K72" i="14"/>
  <c r="L72" i="14" s="1"/>
  <c r="K67" i="14"/>
  <c r="L67" i="14" s="1"/>
  <c r="K98" i="14"/>
  <c r="L98" i="14" s="1"/>
  <c r="K80" i="14"/>
  <c r="L80" i="14" s="1"/>
  <c r="K62" i="14"/>
  <c r="L62" i="14" s="1"/>
  <c r="K56" i="14"/>
  <c r="L56" i="14" s="1"/>
  <c r="K92" i="14"/>
  <c r="L92" i="14" s="1"/>
  <c r="K33" i="14"/>
  <c r="L33" i="14" s="1"/>
  <c r="K60" i="14"/>
  <c r="L60" i="14" s="1"/>
  <c r="K78" i="14"/>
  <c r="L78" i="14" s="1"/>
  <c r="K29" i="14"/>
  <c r="L29" i="14" s="1"/>
  <c r="K41" i="14"/>
  <c r="L41" i="14" s="1"/>
  <c r="K81" i="14"/>
  <c r="L81" i="14" s="1"/>
  <c r="K65" i="14"/>
  <c r="L65" i="14" s="1"/>
  <c r="K75" i="14"/>
  <c r="L75" i="14" s="1"/>
  <c r="K79" i="14"/>
  <c r="L79" i="14" s="1"/>
  <c r="K88" i="14"/>
  <c r="L88" i="14" s="1"/>
  <c r="K100" i="14"/>
  <c r="L100" i="14" s="1"/>
  <c r="K34" i="14"/>
  <c r="L34" i="14" s="1"/>
  <c r="K47" i="14"/>
  <c r="L47" i="14" s="1"/>
  <c r="K59" i="14"/>
  <c r="L59" i="14" s="1"/>
  <c r="K9" i="14"/>
  <c r="L9" i="14" s="1"/>
  <c r="K52" i="14"/>
  <c r="L52" i="14" s="1"/>
  <c r="K28" i="14"/>
  <c r="L28" i="14" s="1"/>
  <c r="K40" i="14"/>
  <c r="L40" i="14" s="1"/>
  <c r="K102" i="14"/>
  <c r="L102" i="14" s="1"/>
  <c r="K37" i="14"/>
  <c r="L37" i="14" s="1"/>
  <c r="K68" i="14"/>
  <c r="L68" i="14" s="1"/>
  <c r="K8" i="14"/>
  <c r="L8" i="14" s="1"/>
  <c r="K13" i="14"/>
  <c r="L13" i="14" s="1"/>
  <c r="K71" i="14"/>
  <c r="L71" i="14" s="1"/>
  <c r="K27" i="14"/>
  <c r="L27" i="14" s="1"/>
  <c r="K19" i="14"/>
  <c r="L19" i="14" s="1"/>
  <c r="K58" i="14"/>
  <c r="L58" i="14" s="1"/>
  <c r="K74" i="14"/>
  <c r="L74" i="14" s="1"/>
  <c r="K45" i="14"/>
  <c r="L45" i="14" s="1"/>
  <c r="K57" i="14"/>
  <c r="L57" i="14" s="1"/>
  <c r="K77" i="14"/>
  <c r="L77" i="14" s="1"/>
  <c r="K84" i="14"/>
  <c r="L84" i="14" s="1"/>
  <c r="K91" i="14"/>
  <c r="L91" i="14" s="1"/>
  <c r="K85" i="14"/>
  <c r="L85" i="14" s="1"/>
  <c r="K18" i="14"/>
  <c r="L18" i="14" s="1"/>
  <c r="K35" i="14"/>
  <c r="L35" i="14" s="1"/>
  <c r="K50" i="14"/>
  <c r="L50" i="14" s="1"/>
  <c r="K73" i="14"/>
  <c r="L73" i="14" s="1"/>
  <c r="K32" i="14"/>
  <c r="L32" i="14" s="1"/>
  <c r="K36" i="14"/>
  <c r="L36" i="14" s="1"/>
  <c r="K51" i="14"/>
  <c r="L51" i="14" s="1"/>
  <c r="K61" i="14"/>
  <c r="L61" i="14" s="1"/>
  <c r="K17" i="14"/>
  <c r="L17" i="14" s="1"/>
  <c r="K99" i="14"/>
  <c r="L99" i="14" s="1"/>
  <c r="A65" i="14" l="1"/>
  <c r="A66" i="14" s="1"/>
  <c r="A67" i="14" s="1"/>
  <c r="A68" i="14" s="1"/>
  <c r="A71" i="14" s="1"/>
  <c r="A72" i="14" s="1"/>
  <c r="A73" i="14" s="1"/>
  <c r="A74" i="14" s="1"/>
  <c r="A75" i="14" s="1"/>
  <c r="A76" i="14" s="1"/>
  <c r="A77" i="14" s="1"/>
  <c r="A78" i="14" s="1"/>
  <c r="A79" i="14" s="1"/>
  <c r="A80" i="14" s="1"/>
  <c r="A81" i="14" s="1"/>
  <c r="A84" i="14" s="1"/>
  <c r="A85" i="14" s="1"/>
  <c r="A88" i="14" s="1"/>
  <c r="A91" i="14" s="1"/>
  <c r="A92" i="14" s="1"/>
  <c r="A95" i="14" s="1"/>
  <c r="A90" i="17"/>
  <c r="A91" i="17" s="1"/>
  <c r="A92" i="17" s="1"/>
  <c r="A93" i="17" s="1"/>
  <c r="A94" i="17" s="1"/>
  <c r="A95" i="17" s="1"/>
  <c r="A81" i="16"/>
  <c r="A82" i="16" s="1"/>
  <c r="A83" i="16" s="1"/>
  <c r="A84" i="16" s="1"/>
  <c r="A85" i="16" s="1"/>
  <c r="A88" i="16" s="1"/>
  <c r="A89" i="16" s="1"/>
  <c r="A90" i="16" s="1"/>
  <c r="A93" i="16" s="1"/>
  <c r="A94" i="16" s="1"/>
  <c r="A95" i="16" s="1"/>
  <c r="A98" i="16" s="1"/>
  <c r="A99" i="16" s="1"/>
  <c r="A100" i="16" s="1"/>
  <c r="A103" i="16" s="1"/>
  <c r="A104" i="16" s="1"/>
  <c r="A105" i="16" s="1"/>
  <c r="A108" i="16" s="1"/>
  <c r="A112" i="16" s="1"/>
  <c r="A113" i="16" s="1"/>
  <c r="A114" i="16" s="1"/>
  <c r="A115" i="16" s="1"/>
  <c r="A116" i="16" s="1"/>
  <c r="A119" i="16" s="1"/>
  <c r="A120" i="16" s="1"/>
  <c r="A121" i="16" s="1"/>
  <c r="A122" i="16" s="1"/>
  <c r="K8" i="13"/>
  <c r="L8" i="13" s="1"/>
  <c r="K12" i="14"/>
  <c r="L12" i="14" s="1"/>
  <c r="K5" i="13"/>
  <c r="L5" i="13" s="1"/>
  <c r="K7" i="13"/>
  <c r="L7" i="13" s="1"/>
  <c r="K10" i="13"/>
  <c r="L10" i="13" s="1"/>
  <c r="K6" i="13"/>
  <c r="L6" i="13" s="1"/>
  <c r="A98" i="14" l="1"/>
  <c r="A99" i="14" s="1"/>
  <c r="A100" i="14" s="1"/>
  <c r="A101" i="14" s="1"/>
  <c r="A102" i="14" s="1"/>
  <c r="A103" i="14" s="1"/>
  <c r="A97" i="17"/>
  <c r="A100" i="17" s="1"/>
  <c r="A101" i="17" s="1"/>
  <c r="A102" i="17" s="1"/>
  <c r="A103" i="17" s="1"/>
  <c r="A104" i="17" s="1"/>
  <c r="A105" i="17" s="1"/>
  <c r="A106" i="17" s="1"/>
  <c r="A107" i="17" s="1"/>
  <c r="A108" i="17" s="1"/>
  <c r="A109" i="17" s="1"/>
  <c r="A110" i="17" s="1"/>
  <c r="A111" i="17" s="1"/>
  <c r="A112" i="17" s="1"/>
  <c r="A113" i="17" s="1"/>
  <c r="A114" i="17" s="1"/>
  <c r="A119" i="17" s="1"/>
  <c r="K4" i="13"/>
  <c r="L4" i="13" s="1"/>
  <c r="K9" i="13"/>
  <c r="L9" i="13" s="1"/>
  <c r="K14" i="11"/>
  <c r="L14" i="11" s="1"/>
  <c r="A6" i="11"/>
  <c r="A7" i="11" l="1"/>
  <c r="A10" i="11" s="1"/>
  <c r="A11" i="11" s="1"/>
  <c r="A12" i="11" s="1"/>
  <c r="A13" i="11" s="1"/>
  <c r="A14" i="11" s="1"/>
  <c r="A16" i="11" s="1"/>
  <c r="A17" i="11" s="1"/>
  <c r="A18" i="11" s="1"/>
  <c r="A19" i="11" s="1"/>
  <c r="A20" i="11" s="1"/>
  <c r="A21" i="11" s="1"/>
  <c r="A23" i="11" s="1"/>
  <c r="A24" i="11" s="1"/>
  <c r="A25" i="11" s="1"/>
  <c r="A26" i="11" s="1"/>
  <c r="A28" i="11" s="1"/>
  <c r="A29" i="11" s="1"/>
  <c r="A31" i="11" s="1"/>
  <c r="A120" i="17"/>
  <c r="A121" i="17" s="1"/>
  <c r="A122" i="17" s="1"/>
  <c r="A123" i="17" s="1"/>
  <c r="A124" i="17" s="1"/>
  <c r="A125" i="17" s="1"/>
  <c r="A126" i="17" s="1"/>
  <c r="A127" i="17" s="1"/>
  <c r="A128" i="17" s="1"/>
  <c r="A131" i="17" s="1"/>
  <c r="A132" i="17" s="1"/>
  <c r="A135" i="17" s="1"/>
  <c r="A136" i="17" s="1"/>
  <c r="A137" i="17" s="1"/>
  <c r="K21" i="11"/>
  <c r="L21" i="11" s="1"/>
  <c r="K13" i="11"/>
  <c r="L13" i="11" s="1"/>
  <c r="K11" i="11"/>
  <c r="L11" i="11" s="1"/>
  <c r="K26" i="11"/>
  <c r="L26" i="11" s="1"/>
  <c r="K17" i="11"/>
  <c r="L17" i="11" s="1"/>
  <c r="K5" i="11"/>
  <c r="L5" i="11" s="1"/>
  <c r="K6" i="11"/>
  <c r="L6" i="11" s="1"/>
  <c r="K23" i="11"/>
  <c r="L23" i="11" s="1"/>
  <c r="K28" i="11"/>
  <c r="L28" i="11" s="1"/>
  <c r="K18" i="11"/>
  <c r="L18" i="11" s="1"/>
  <c r="K16" i="11"/>
  <c r="L16" i="11" s="1"/>
  <c r="K10" i="11"/>
  <c r="L10" i="11" s="1"/>
  <c r="K12" i="11"/>
  <c r="L12" i="11" s="1"/>
  <c r="K20" i="11"/>
  <c r="L20" i="11" s="1"/>
  <c r="K25" i="11"/>
  <c r="L25" i="11" s="1"/>
  <c r="K14" i="14"/>
  <c r="L14" i="14" s="1"/>
  <c r="K19" i="11"/>
  <c r="L19" i="11" s="1"/>
  <c r="K29" i="11"/>
  <c r="L29" i="11" s="1"/>
  <c r="K24" i="11"/>
  <c r="L24" i="11" s="1"/>
  <c r="K33" i="11"/>
  <c r="L33" i="11" s="1"/>
  <c r="A10" i="10"/>
  <c r="A11" i="10" s="1"/>
  <c r="A14" i="10" s="1"/>
  <c r="A15" i="10" s="1"/>
  <c r="A16" i="10" s="1"/>
  <c r="A17" i="10" s="1"/>
  <c r="A18" i="10" s="1"/>
  <c r="A21" i="10" s="1"/>
  <c r="A22" i="10" s="1"/>
  <c r="A23" i="10" s="1"/>
  <c r="A24" i="10" s="1"/>
  <c r="A27" i="10" s="1"/>
  <c r="A28" i="10" s="1"/>
  <c r="A29" i="10" s="1"/>
  <c r="A30" i="10" s="1"/>
  <c r="A33" i="10" s="1"/>
  <c r="A34" i="10" s="1"/>
  <c r="A35" i="10" s="1"/>
  <c r="A36" i="10" s="1"/>
  <c r="A39" i="10" s="1"/>
  <c r="A40" i="10" s="1"/>
  <c r="A41" i="10" s="1"/>
  <c r="A42" i="10" s="1"/>
  <c r="A45" i="10" s="1"/>
  <c r="A46" i="10" s="1"/>
  <c r="A47" i="10" s="1"/>
  <c r="A48" i="10" s="1"/>
  <c r="A51" i="10" s="1"/>
  <c r="A52" i="10" s="1"/>
  <c r="A53" i="10" s="1"/>
  <c r="A54" i="10" s="1"/>
  <c r="A56" i="10" s="1"/>
  <c r="A57" i="10" s="1"/>
  <c r="A58" i="10" s="1"/>
  <c r="A59" i="10" s="1"/>
  <c r="A60" i="10" s="1"/>
  <c r="A62" i="10" s="1"/>
  <c r="A64" i="10" l="1"/>
  <c r="A65" i="10" s="1"/>
  <c r="A66" i="10" s="1"/>
  <c r="A67" i="10" s="1"/>
  <c r="A70" i="10" s="1"/>
  <c r="A71" i="10" s="1"/>
  <c r="A72" i="10" s="1"/>
  <c r="A73" i="10" s="1"/>
  <c r="A74" i="10" s="1"/>
  <c r="K309" i="9"/>
  <c r="L309" i="9" s="1"/>
  <c r="K308" i="9"/>
  <c r="L308" i="9" s="1"/>
  <c r="A177" i="9"/>
  <c r="A180" i="9" s="1"/>
  <c r="A183" i="9" s="1"/>
  <c r="A184" i="9" s="1"/>
  <c r="A185" i="9" s="1"/>
  <c r="A186" i="9" s="1"/>
  <c r="A187" i="9" s="1"/>
  <c r="A188" i="9" s="1"/>
  <c r="A191" i="9" s="1"/>
  <c r="A194" i="9" s="1"/>
  <c r="A199" i="9" s="1"/>
  <c r="A200" i="9" s="1"/>
  <c r="A201" i="9" s="1"/>
  <c r="A202" i="9" s="1"/>
  <c r="A203" i="9" s="1"/>
  <c r="A204" i="9" s="1"/>
  <c r="A205" i="9" s="1"/>
  <c r="A206" i="9" s="1"/>
  <c r="A207" i="9" s="1"/>
  <c r="A208" i="9" s="1"/>
  <c r="A211" i="9" s="1"/>
  <c r="A212" i="9" s="1"/>
  <c r="A215" i="9" s="1"/>
  <c r="A216" i="9" s="1"/>
  <c r="A217" i="9" s="1"/>
  <c r="A218" i="9" s="1"/>
  <c r="A219" i="9" s="1"/>
  <c r="A222" i="9" s="1"/>
  <c r="A6" i="9"/>
  <c r="A7" i="9" s="1"/>
  <c r="A8" i="9" s="1"/>
  <c r="A9" i="9" s="1"/>
  <c r="A10" i="9" s="1"/>
  <c r="A11" i="9" s="1"/>
  <c r="A12" i="9" s="1"/>
  <c r="A13" i="9" s="1"/>
  <c r="A14" i="9" s="1"/>
  <c r="A15" i="9" s="1"/>
  <c r="A16" i="9" s="1"/>
  <c r="A17" i="9" s="1"/>
  <c r="A18" i="9" s="1"/>
  <c r="A21" i="9" s="1"/>
  <c r="A25" i="9" s="1"/>
  <c r="A26" i="9" s="1"/>
  <c r="A27" i="9" s="1"/>
  <c r="A28" i="9" s="1"/>
  <c r="A29" i="9" s="1"/>
  <c r="A30" i="9" s="1"/>
  <c r="A31" i="9" s="1"/>
  <c r="A32" i="9" s="1"/>
  <c r="A33" i="9" s="1"/>
  <c r="A34" i="9" s="1"/>
  <c r="A35" i="9" s="1"/>
  <c r="A36" i="9" s="1"/>
  <c r="A37"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3" i="9" s="1"/>
  <c r="A114" i="9" s="1"/>
  <c r="A115" i="9" s="1"/>
  <c r="A116" i="9" s="1"/>
  <c r="A117" i="9" s="1"/>
  <c r="A120" i="9" s="1"/>
  <c r="A121" i="9" s="1"/>
  <c r="A122" i="9" s="1"/>
  <c r="A123" i="9" s="1"/>
  <c r="A124" i="9" s="1"/>
  <c r="A125" i="9" s="1"/>
  <c r="A126" i="9" s="1"/>
  <c r="A127" i="9" s="1"/>
  <c r="A128" i="9" s="1"/>
  <c r="A129" i="9" s="1"/>
  <c r="A130" i="9" s="1"/>
  <c r="A131" i="9" s="1"/>
  <c r="A132" i="9" s="1"/>
  <c r="A133" i="9" s="1"/>
  <c r="A134" i="9" s="1"/>
  <c r="A135" i="9" s="1"/>
  <c r="A136" i="9" s="1"/>
  <c r="A137" i="9" s="1"/>
  <c r="A140" i="9" s="1"/>
  <c r="A141" i="9" s="1"/>
  <c r="A144" i="9" s="1"/>
  <c r="A145" i="9" s="1"/>
  <c r="A146" i="9" s="1"/>
  <c r="A147" i="9" s="1"/>
  <c r="A150" i="9" s="1"/>
  <c r="A151" i="9" s="1"/>
  <c r="A152" i="9" s="1"/>
  <c r="A153" i="9" s="1"/>
  <c r="A154" i="9" s="1"/>
  <c r="A155" i="9" s="1"/>
  <c r="A156" i="9" s="1"/>
  <c r="A157" i="9" s="1"/>
  <c r="A158" i="9" s="1"/>
  <c r="A161" i="9" s="1"/>
  <c r="A162" i="9" s="1"/>
  <c r="A163" i="9" s="1"/>
  <c r="A166" i="9" s="1"/>
  <c r="A167" i="9" s="1"/>
  <c r="A168" i="9" s="1"/>
  <c r="A169" i="9" s="1"/>
  <c r="A170" i="9" s="1"/>
  <c r="A171" i="9" s="1"/>
  <c r="A172" i="9" s="1"/>
  <c r="A173" i="9" s="1"/>
  <c r="A174" i="9" s="1"/>
  <c r="A175" i="9" s="1"/>
  <c r="A77" i="10" l="1"/>
  <c r="A78" i="10" s="1"/>
  <c r="A79" i="10" s="1"/>
  <c r="A80" i="10" s="1"/>
  <c r="A81" i="10" s="1"/>
  <c r="A82"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223" i="9"/>
  <c r="A224" i="9" s="1"/>
  <c r="A225" i="9" s="1"/>
  <c r="A227" i="9" s="1"/>
  <c r="A228" i="9" s="1"/>
  <c r="A229" i="9" s="1"/>
  <c r="A230" i="9" s="1"/>
  <c r="A231" i="9" s="1"/>
  <c r="A232" i="9" s="1"/>
  <c r="A235" i="9" s="1"/>
  <c r="A236" i="9" s="1"/>
  <c r="A237" i="9" s="1"/>
  <c r="A238" i="9" s="1"/>
  <c r="A239" i="9" s="1"/>
  <c r="A240" i="9" s="1"/>
  <c r="A243" i="9" s="1"/>
  <c r="A244" i="9" s="1"/>
  <c r="A245" i="9" s="1"/>
  <c r="K289" i="9"/>
  <c r="L289" i="9" s="1"/>
  <c r="K297" i="9"/>
  <c r="L297" i="9" s="1"/>
  <c r="K338" i="9"/>
  <c r="L338" i="9" s="1"/>
  <c r="K353" i="9"/>
  <c r="L353" i="9" s="1"/>
  <c r="K113" i="9"/>
  <c r="L113" i="9" s="1"/>
  <c r="K87" i="9"/>
  <c r="L87" i="9" s="1"/>
  <c r="K236" i="9"/>
  <c r="L236" i="9" s="1"/>
  <c r="K378" i="9"/>
  <c r="L378" i="9" s="1"/>
  <c r="K389" i="9"/>
  <c r="L389" i="9" s="1"/>
  <c r="K62" i="9"/>
  <c r="L62" i="9" s="1"/>
  <c r="K76" i="9"/>
  <c r="L76" i="9" s="1"/>
  <c r="K80" i="9"/>
  <c r="L80" i="9" s="1"/>
  <c r="K88" i="9"/>
  <c r="L88" i="9" s="1"/>
  <c r="K92" i="9"/>
  <c r="L92" i="9" s="1"/>
  <c r="K104" i="9"/>
  <c r="L104" i="9" s="1"/>
  <c r="K108" i="9"/>
  <c r="L108" i="9" s="1"/>
  <c r="K120" i="9"/>
  <c r="L120" i="9" s="1"/>
  <c r="K385" i="9"/>
  <c r="L385" i="9" s="1"/>
  <c r="K95" i="9"/>
  <c r="L95" i="9" s="1"/>
  <c r="K230" i="9"/>
  <c r="L230" i="9" s="1"/>
  <c r="K71" i="9"/>
  <c r="L71" i="9" s="1"/>
  <c r="K222" i="9"/>
  <c r="L222" i="9" s="1"/>
  <c r="K21" i="9"/>
  <c r="L21" i="9" s="1"/>
  <c r="K32" i="9"/>
  <c r="L32" i="9" s="1"/>
  <c r="K59" i="9"/>
  <c r="L59" i="9" s="1"/>
  <c r="K67" i="9"/>
  <c r="L67" i="9" s="1"/>
  <c r="K85" i="9"/>
  <c r="L85" i="9" s="1"/>
  <c r="K89" i="9"/>
  <c r="L89" i="9" s="1"/>
  <c r="K97" i="9"/>
  <c r="L97" i="9" s="1"/>
  <c r="K101" i="9"/>
  <c r="L101" i="9" s="1"/>
  <c r="K115" i="9"/>
  <c r="L115" i="9" s="1"/>
  <c r="K121" i="9"/>
  <c r="L121" i="9" s="1"/>
  <c r="K125" i="9"/>
  <c r="L125" i="9" s="1"/>
  <c r="K133" i="9"/>
  <c r="L133" i="9" s="1"/>
  <c r="K137" i="9"/>
  <c r="L137" i="9" s="1"/>
  <c r="K155" i="9"/>
  <c r="L155" i="9" s="1"/>
  <c r="K161" i="9"/>
  <c r="L161" i="9" s="1"/>
  <c r="K157" i="9"/>
  <c r="L157" i="9" s="1"/>
  <c r="K110" i="9"/>
  <c r="L110" i="9" s="1"/>
  <c r="K131" i="9"/>
  <c r="L131" i="9" s="1"/>
  <c r="K141" i="9"/>
  <c r="L141" i="9" s="1"/>
  <c r="K153" i="9"/>
  <c r="L153" i="9" s="1"/>
  <c r="K368" i="9"/>
  <c r="L368" i="9" s="1"/>
  <c r="K371" i="9"/>
  <c r="L371" i="9" s="1"/>
  <c r="K377" i="9"/>
  <c r="L377" i="9" s="1"/>
  <c r="K102" i="9"/>
  <c r="L102" i="9" s="1"/>
  <c r="K107" i="9"/>
  <c r="L107" i="9" s="1"/>
  <c r="K217" i="9"/>
  <c r="L217" i="9" s="1"/>
  <c r="K78" i="9"/>
  <c r="L78" i="9" s="1"/>
  <c r="K162" i="9"/>
  <c r="L162" i="9" s="1"/>
  <c r="K53" i="9"/>
  <c r="L53" i="9" s="1"/>
  <c r="K61" i="9"/>
  <c r="L61" i="9" s="1"/>
  <c r="K79" i="9"/>
  <c r="L79" i="9" s="1"/>
  <c r="K122" i="9"/>
  <c r="L122" i="9" s="1"/>
  <c r="K130" i="9"/>
  <c r="L130" i="9" s="1"/>
  <c r="K207" i="9"/>
  <c r="L207" i="9" s="1"/>
  <c r="K355" i="9"/>
  <c r="L355" i="9" s="1"/>
  <c r="K123" i="9"/>
  <c r="L123" i="9" s="1"/>
  <c r="K203" i="9"/>
  <c r="L203" i="9" s="1"/>
  <c r="K380" i="9"/>
  <c r="L380" i="9" s="1"/>
  <c r="K37" i="9"/>
  <c r="L37" i="9" s="1"/>
  <c r="K47" i="9"/>
  <c r="L47" i="9" s="1"/>
  <c r="K128" i="9"/>
  <c r="L128" i="9" s="1"/>
  <c r="K263" i="9"/>
  <c r="L263" i="9" s="1"/>
  <c r="K250" i="9"/>
  <c r="L250" i="9" s="1"/>
  <c r="K25" i="9"/>
  <c r="L25" i="9" s="1"/>
  <c r="K33" i="9"/>
  <c r="L33" i="9" s="1"/>
  <c r="K168" i="9"/>
  <c r="L168" i="9" s="1"/>
  <c r="K325" i="9"/>
  <c r="L325" i="9" s="1"/>
  <c r="K26" i="9"/>
  <c r="L26" i="9" s="1"/>
  <c r="K34" i="9"/>
  <c r="L34" i="9" s="1"/>
  <c r="K41" i="9"/>
  <c r="L41" i="9" s="1"/>
  <c r="K96" i="9"/>
  <c r="L96" i="9" s="1"/>
  <c r="K136" i="9"/>
  <c r="L136" i="9" s="1"/>
  <c r="K150" i="9"/>
  <c r="L150" i="9" s="1"/>
  <c r="K215" i="9"/>
  <c r="L215" i="9" s="1"/>
  <c r="K228" i="9"/>
  <c r="L228" i="9" s="1"/>
  <c r="K235" i="9"/>
  <c r="L235" i="9" s="1"/>
  <c r="K239" i="9"/>
  <c r="L239" i="9" s="1"/>
  <c r="K386" i="9"/>
  <c r="L386" i="9" s="1"/>
  <c r="K86" i="9"/>
  <c r="L86" i="9" s="1"/>
  <c r="K208" i="9"/>
  <c r="L208" i="9" s="1"/>
  <c r="K35" i="9"/>
  <c r="L35" i="9" s="1"/>
  <c r="K42" i="9"/>
  <c r="L42" i="9" s="1"/>
  <c r="K46" i="9"/>
  <c r="L46" i="9" s="1"/>
  <c r="K50" i="9"/>
  <c r="L50" i="9" s="1"/>
  <c r="K54" i="9"/>
  <c r="L54" i="9" s="1"/>
  <c r="K58" i="9"/>
  <c r="L58" i="9" s="1"/>
  <c r="K83" i="9"/>
  <c r="L83" i="9" s="1"/>
  <c r="K151" i="9"/>
  <c r="L151" i="9" s="1"/>
  <c r="K175" i="9"/>
  <c r="L175" i="9" s="1"/>
  <c r="K327" i="9"/>
  <c r="L327" i="9" s="1"/>
  <c r="K94" i="9"/>
  <c r="L94" i="9" s="1"/>
  <c r="K127" i="9"/>
  <c r="L127" i="9" s="1"/>
  <c r="K176" i="9"/>
  <c r="L176" i="9" s="1"/>
  <c r="K204" i="9"/>
  <c r="L204" i="9" s="1"/>
  <c r="K277" i="9"/>
  <c r="L277" i="9" s="1"/>
  <c r="K375" i="9"/>
  <c r="L375" i="9" s="1"/>
  <c r="K140" i="9"/>
  <c r="L140" i="9" s="1"/>
  <c r="K152" i="9"/>
  <c r="L152" i="9" s="1"/>
  <c r="K334" i="9"/>
  <c r="L334" i="9" s="1"/>
  <c r="K188" i="9"/>
  <c r="L188" i="9" s="1"/>
  <c r="K364" i="9"/>
  <c r="L364" i="9" s="1"/>
  <c r="K376" i="9"/>
  <c r="L376" i="9" s="1"/>
  <c r="K29" i="9"/>
  <c r="L29" i="9" s="1"/>
  <c r="K48" i="9"/>
  <c r="L48" i="9" s="1"/>
  <c r="K52" i="9"/>
  <c r="L52" i="9" s="1"/>
  <c r="K60" i="9"/>
  <c r="L60" i="9" s="1"/>
  <c r="K81" i="9"/>
  <c r="L81" i="9" s="1"/>
  <c r="K103" i="9"/>
  <c r="L103" i="9" s="1"/>
  <c r="K169" i="9"/>
  <c r="L169" i="9" s="1"/>
  <c r="K185" i="9"/>
  <c r="L185" i="9" s="1"/>
  <c r="K265" i="9"/>
  <c r="L265" i="9" s="1"/>
  <c r="K187" i="9"/>
  <c r="L187" i="9" s="1"/>
  <c r="K184" i="9"/>
  <c r="L184" i="9" s="1"/>
  <c r="K84" i="9"/>
  <c r="L84" i="9" s="1"/>
  <c r="K56" i="9"/>
  <c r="L56" i="9" s="1"/>
  <c r="K99" i="9"/>
  <c r="L99" i="9" s="1"/>
  <c r="K172" i="9"/>
  <c r="L172" i="9" s="1"/>
  <c r="K183" i="9"/>
  <c r="L183" i="9" s="1"/>
  <c r="K216" i="9"/>
  <c r="L216" i="9" s="1"/>
  <c r="K251" i="9"/>
  <c r="L251" i="9" s="1"/>
  <c r="K267" i="9"/>
  <c r="L267" i="9" s="1"/>
  <c r="K284" i="9"/>
  <c r="L284" i="9" s="1"/>
  <c r="K291" i="9"/>
  <c r="L291" i="9" s="1"/>
  <c r="K298" i="9"/>
  <c r="L298" i="9" s="1"/>
  <c r="K357" i="9"/>
  <c r="L357" i="9" s="1"/>
  <c r="K93" i="9"/>
  <c r="L93" i="9" s="1"/>
  <c r="K105" i="9"/>
  <c r="L105" i="9" s="1"/>
  <c r="K91" i="9"/>
  <c r="L91" i="9" s="1"/>
  <c r="K166" i="9"/>
  <c r="L166" i="9" s="1"/>
  <c r="K173" i="9"/>
  <c r="L173" i="9" s="1"/>
  <c r="K201" i="9"/>
  <c r="L201" i="9" s="1"/>
  <c r="K211" i="9"/>
  <c r="L211" i="9" s="1"/>
  <c r="K254" i="9"/>
  <c r="L254" i="9" s="1"/>
  <c r="K285" i="9"/>
  <c r="L285" i="9" s="1"/>
  <c r="K292" i="9"/>
  <c r="L292" i="9" s="1"/>
  <c r="K302" i="9"/>
  <c r="L302" i="9" s="1"/>
  <c r="K347" i="9"/>
  <c r="L347" i="9" s="1"/>
  <c r="K30" i="9"/>
  <c r="L30" i="9" s="1"/>
  <c r="K27" i="9"/>
  <c r="L27" i="9" s="1"/>
  <c r="K31" i="9"/>
  <c r="L31" i="9" s="1"/>
  <c r="K44" i="9"/>
  <c r="L44" i="9" s="1"/>
  <c r="K64" i="9"/>
  <c r="L64" i="9" s="1"/>
  <c r="K70" i="9"/>
  <c r="L70" i="9" s="1"/>
  <c r="K73" i="9"/>
  <c r="L73" i="9" s="1"/>
  <c r="K77" i="9"/>
  <c r="L77" i="9" s="1"/>
  <c r="K100" i="9"/>
  <c r="L100" i="9" s="1"/>
  <c r="K109" i="9"/>
  <c r="L109" i="9" s="1"/>
  <c r="K117" i="9"/>
  <c r="L117" i="9" s="1"/>
  <c r="K129" i="9"/>
  <c r="L129" i="9" s="1"/>
  <c r="K135" i="9"/>
  <c r="L135" i="9" s="1"/>
  <c r="K158" i="9"/>
  <c r="L158" i="9" s="1"/>
  <c r="K191" i="9"/>
  <c r="L191" i="9" s="1"/>
  <c r="K206" i="9"/>
  <c r="L206" i="9" s="1"/>
  <c r="K231" i="9"/>
  <c r="L231" i="9" s="1"/>
  <c r="K264" i="9"/>
  <c r="L264" i="9" s="1"/>
  <c r="K379" i="9"/>
  <c r="L379" i="9" s="1"/>
  <c r="K388" i="9"/>
  <c r="L388" i="9" s="1"/>
  <c r="K49" i="9"/>
  <c r="L49" i="9" s="1"/>
  <c r="K66" i="9"/>
  <c r="L66" i="9" s="1"/>
  <c r="K40" i="9"/>
  <c r="L40" i="9" s="1"/>
  <c r="K57" i="9"/>
  <c r="L57" i="9" s="1"/>
  <c r="K45" i="9"/>
  <c r="L45" i="9" s="1"/>
  <c r="K51" i="9"/>
  <c r="L51" i="9" s="1"/>
  <c r="K167" i="9"/>
  <c r="L167" i="9" s="1"/>
  <c r="K174" i="9"/>
  <c r="L174" i="9" s="1"/>
  <c r="K177" i="9"/>
  <c r="L177" i="9" s="1"/>
  <c r="K202" i="9"/>
  <c r="L202" i="9" s="1"/>
  <c r="K212" i="9"/>
  <c r="L212" i="9" s="1"/>
  <c r="K256" i="9"/>
  <c r="L256" i="9" s="1"/>
  <c r="K288" i="9"/>
  <c r="L288" i="9" s="1"/>
  <c r="K296" i="9"/>
  <c r="L296" i="9" s="1"/>
  <c r="K340" i="9"/>
  <c r="L340" i="9" s="1"/>
  <c r="K348" i="9"/>
  <c r="L348" i="9" s="1"/>
  <c r="K43" i="9"/>
  <c r="L43" i="9" s="1"/>
  <c r="K383" i="9"/>
  <c r="L383" i="9" s="1"/>
  <c r="K28" i="9"/>
  <c r="L28" i="9" s="1"/>
  <c r="K171" i="9"/>
  <c r="L171" i="9" s="1"/>
  <c r="K227" i="9"/>
  <c r="L227" i="9" s="1"/>
  <c r="K232" i="9"/>
  <c r="L232" i="9" s="1"/>
  <c r="K259" i="9"/>
  <c r="L259" i="9" s="1"/>
  <c r="K343" i="9"/>
  <c r="L343" i="9" s="1"/>
  <c r="K369" i="9"/>
  <c r="L369" i="9" s="1"/>
  <c r="K200" i="9"/>
  <c r="L200" i="9" s="1"/>
  <c r="K238" i="9"/>
  <c r="L238" i="9" s="1"/>
  <c r="K335" i="9"/>
  <c r="L335" i="9" s="1"/>
  <c r="K219" i="9"/>
  <c r="L219" i="9" s="1"/>
  <c r="K82" i="9"/>
  <c r="L82" i="9" s="1"/>
  <c r="K90" i="9"/>
  <c r="L90" i="9" s="1"/>
  <c r="K98" i="9"/>
  <c r="L98" i="9" s="1"/>
  <c r="K106" i="9"/>
  <c r="L106" i="9" s="1"/>
  <c r="K114" i="9"/>
  <c r="L114" i="9" s="1"/>
  <c r="K170" i="9"/>
  <c r="L170" i="9" s="1"/>
  <c r="K75" i="9"/>
  <c r="L75" i="9" s="1"/>
  <c r="K186" i="9"/>
  <c r="L186" i="9" s="1"/>
  <c r="K266" i="9"/>
  <c r="L266" i="9" s="1"/>
  <c r="K154" i="9"/>
  <c r="L154" i="9" s="1"/>
  <c r="K132" i="9"/>
  <c r="L132" i="9" s="1"/>
  <c r="K55" i="9"/>
  <c r="L55" i="9" s="1"/>
  <c r="K63" i="9"/>
  <c r="L63" i="9" s="1"/>
  <c r="K199" i="9"/>
  <c r="L199" i="9" s="1"/>
  <c r="K245" i="9"/>
  <c r="L245" i="9" s="1"/>
  <c r="K280" i="9"/>
  <c r="L280" i="9" s="1"/>
  <c r="K326" i="9"/>
  <c r="L326" i="9" s="1"/>
  <c r="K384" i="9"/>
  <c r="L384" i="9" s="1"/>
  <c r="K72" i="9"/>
  <c r="L72" i="9" s="1"/>
  <c r="K74" i="9"/>
  <c r="L74" i="9" s="1"/>
  <c r="K124" i="9"/>
  <c r="L124" i="9" s="1"/>
  <c r="K361" i="9"/>
  <c r="L361" i="9" s="1"/>
  <c r="K237" i="9"/>
  <c r="L237" i="9" s="1"/>
  <c r="K65" i="9"/>
  <c r="L65" i="9" s="1"/>
  <c r="K258" i="9"/>
  <c r="L258" i="9" s="1"/>
  <c r="K218" i="9"/>
  <c r="L218" i="9" s="1"/>
  <c r="K354" i="9"/>
  <c r="L354" i="9" s="1"/>
  <c r="K370" i="9"/>
  <c r="K374" i="9"/>
  <c r="L374" i="9" s="1"/>
  <c r="K116" i="9"/>
  <c r="L116" i="9" s="1"/>
  <c r="K126" i="9"/>
  <c r="L126" i="9" s="1"/>
  <c r="K134" i="9"/>
  <c r="L134" i="9" s="1"/>
  <c r="K156" i="9"/>
  <c r="L156" i="9" s="1"/>
  <c r="K339" i="9"/>
  <c r="L339" i="9" s="1"/>
  <c r="K344" i="9"/>
  <c r="L344" i="9" s="1"/>
  <c r="K356" i="9"/>
  <c r="L356" i="9" s="1"/>
  <c r="A109" i="10" l="1"/>
  <c r="A110" i="10" s="1"/>
  <c r="A113" i="10" s="1"/>
  <c r="A114" i="10" s="1"/>
  <c r="A117" i="10" s="1"/>
  <c r="A118" i="10" s="1"/>
  <c r="A121" i="10" s="1"/>
  <c r="A124" i="10" s="1"/>
  <c r="A125" i="10" s="1"/>
  <c r="A126" i="10" s="1"/>
  <c r="A127" i="10" s="1"/>
  <c r="A128" i="10" s="1"/>
  <c r="A129" i="10" s="1"/>
  <c r="A246" i="9"/>
  <c r="A247" i="9" s="1"/>
  <c r="A250" i="9" s="1"/>
  <c r="A251" i="9" s="1"/>
  <c r="J14" i="8"/>
  <c r="F14" i="8"/>
  <c r="J11" i="8"/>
  <c r="F11" i="8"/>
  <c r="J10" i="8"/>
  <c r="F10" i="8"/>
  <c r="J9" i="8"/>
  <c r="F9" i="8"/>
  <c r="J8" i="8"/>
  <c r="F8" i="8"/>
  <c r="J7" i="8"/>
  <c r="F7" i="8"/>
  <c r="A132" i="10" l="1"/>
  <c r="A133" i="10" s="1"/>
  <c r="A136" i="10" s="1"/>
  <c r="A137" i="10" s="1"/>
  <c r="A138" i="10" s="1"/>
  <c r="A139" i="10" s="1"/>
  <c r="A140" i="10" s="1"/>
  <c r="A141" i="10" s="1"/>
  <c r="A142" i="10" s="1"/>
  <c r="A252" i="9"/>
  <c r="A253" i="9" s="1"/>
  <c r="A254" i="9" s="1"/>
  <c r="A255" i="9" s="1"/>
  <c r="A256" i="9" s="1"/>
  <c r="A257" i="9" s="1"/>
  <c r="K8" i="8"/>
  <c r="L8" i="8" s="1"/>
  <c r="K14" i="8"/>
  <c r="L14" i="8" s="1"/>
  <c r="K9" i="8"/>
  <c r="L9" i="8" s="1"/>
  <c r="K10" i="8"/>
  <c r="L10" i="8" s="1"/>
  <c r="K7" i="8"/>
  <c r="L7" i="8" s="1"/>
  <c r="K11" i="8"/>
  <c r="L11" i="8" s="1"/>
  <c r="A6" i="7"/>
  <c r="A7" i="7" s="1"/>
  <c r="A10" i="7" s="1"/>
  <c r="A11" i="7" s="1"/>
  <c r="A12" i="7" s="1"/>
  <c r="A143" i="10" l="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258" i="9"/>
  <c r="A259" i="9" s="1"/>
  <c r="A260" i="9" s="1"/>
  <c r="A263" i="9" s="1"/>
  <c r="A264" i="9" s="1"/>
  <c r="A15" i="7"/>
  <c r="A17" i="7" s="1"/>
  <c r="A18" i="7" s="1"/>
  <c r="A21" i="7" s="1"/>
  <c r="A22" i="7" s="1"/>
  <c r="A23" i="7" s="1"/>
  <c r="A24" i="7" s="1"/>
  <c r="A27" i="7" s="1"/>
  <c r="A28" i="7" s="1"/>
  <c r="A29" i="7" s="1"/>
  <c r="A32" i="7" s="1"/>
  <c r="A33" i="7" s="1"/>
  <c r="A34" i="7" s="1"/>
  <c r="A37" i="7" s="1"/>
  <c r="K29" i="7"/>
  <c r="L29" i="7" s="1"/>
  <c r="K43" i="7"/>
  <c r="L43" i="7" s="1"/>
  <c r="K10" i="7"/>
  <c r="L10" i="7" s="1"/>
  <c r="K15" i="7"/>
  <c r="L15" i="7" s="1"/>
  <c r="K21" i="7"/>
  <c r="L21" i="7" s="1"/>
  <c r="K27" i="7"/>
  <c r="L27" i="7" s="1"/>
  <c r="K33" i="7"/>
  <c r="L33" i="7" s="1"/>
  <c r="K6" i="7"/>
  <c r="L6" i="7" s="1"/>
  <c r="K18" i="7"/>
  <c r="L18" i="7" s="1"/>
  <c r="K32" i="7"/>
  <c r="L32" i="7" s="1"/>
  <c r="K24" i="7"/>
  <c r="L24" i="7" s="1"/>
  <c r="K11" i="7"/>
  <c r="L11" i="7" s="1"/>
  <c r="K46" i="7"/>
  <c r="L46" i="7" s="1"/>
  <c r="K17" i="7"/>
  <c r="L17" i="7" s="1"/>
  <c r="K37" i="7"/>
  <c r="L37" i="7" s="1"/>
  <c r="K12" i="7"/>
  <c r="L12" i="7" s="1"/>
  <c r="K7" i="7"/>
  <c r="L7" i="7" s="1"/>
  <c r="K23" i="7"/>
  <c r="L23" i="7" s="1"/>
  <c r="K40" i="7"/>
  <c r="L40" i="7" s="1"/>
  <c r="K22" i="7"/>
  <c r="L22" i="7" s="1"/>
  <c r="K34" i="7"/>
  <c r="L34" i="7" s="1"/>
  <c r="K44" i="7"/>
  <c r="L44" i="7" s="1"/>
  <c r="K45" i="7"/>
  <c r="L45" i="7" s="1"/>
  <c r="K5" i="7"/>
  <c r="L5" i="7" s="1"/>
  <c r="K28" i="7"/>
  <c r="L28" i="7" s="1"/>
  <c r="K16" i="7"/>
  <c r="L16" i="7" s="1"/>
  <c r="A178" i="10" l="1"/>
  <c r="A179" i="10" s="1"/>
  <c r="A180" i="10" s="1"/>
  <c r="A183" i="10" s="1"/>
  <c r="A184" i="10" s="1"/>
  <c r="A163" i="10"/>
  <c r="A164" i="10" s="1"/>
  <c r="A165" i="10" s="1"/>
  <c r="A265" i="9"/>
  <c r="A266" i="9" s="1"/>
  <c r="A267" i="9" s="1"/>
  <c r="A270" i="9" s="1"/>
  <c r="A271" i="9" s="1"/>
  <c r="A276" i="9" s="1"/>
  <c r="A277" i="9" s="1"/>
  <c r="A278" i="9" s="1"/>
  <c r="A280" i="9" s="1"/>
  <c r="A38" i="7"/>
  <c r="A39" i="7" s="1"/>
  <c r="A40" i="7" s="1"/>
  <c r="A43" i="7" s="1"/>
  <c r="A44" i="7" s="1"/>
  <c r="A45" i="7" s="1"/>
  <c r="A46" i="7" s="1"/>
  <c r="A49" i="7"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281" i="9" l="1"/>
  <c r="A284" i="9" s="1"/>
  <c r="A285" i="9" s="1"/>
  <c r="A288" i="9" s="1"/>
  <c r="A289" i="9" s="1"/>
  <c r="A290" i="9" s="1"/>
  <c r="A291" i="9" s="1"/>
  <c r="A292" i="9" s="1"/>
  <c r="A295" i="9" s="1"/>
  <c r="A296" i="9" s="1"/>
  <c r="A297" i="9" s="1"/>
  <c r="A298" i="9" s="1"/>
  <c r="A301" i="9" s="1"/>
  <c r="A302" i="9" s="1"/>
  <c r="A303" i="9" s="1"/>
  <c r="A308" i="9" s="1"/>
  <c r="A8" i="3"/>
  <c r="A11" i="3" s="1"/>
  <c r="A12" i="3" s="1"/>
  <c r="A15" i="3" s="1"/>
  <c r="A16" i="3" s="1"/>
  <c r="A17" i="3" s="1"/>
  <c r="A18" i="3" s="1"/>
  <c r="A19" i="3" s="1"/>
  <c r="A22" i="3" s="1"/>
  <c r="A23" i="3" s="1"/>
  <c r="A26" i="3" s="1"/>
  <c r="A27" i="3" s="1"/>
  <c r="A30" i="3" s="1"/>
  <c r="A31" i="3" s="1"/>
  <c r="A32" i="3" s="1"/>
  <c r="A33" i="3" s="1"/>
  <c r="A34" i="3" s="1"/>
  <c r="A37" i="3" s="1"/>
  <c r="A38" i="3" s="1"/>
  <c r="A41" i="3" s="1"/>
  <c r="A42" i="3" s="1"/>
  <c r="A45" i="3" s="1"/>
  <c r="A46" i="3" s="1"/>
  <c r="A49" i="3" s="1"/>
  <c r="A52" i="3" l="1"/>
  <c r="A53" i="3" s="1"/>
  <c r="A54" i="3" s="1"/>
  <c r="A55" i="3" s="1"/>
  <c r="A56" i="3" s="1"/>
  <c r="A59" i="3" s="1"/>
  <c r="A60" i="3" s="1"/>
  <c r="A63" i="3" s="1"/>
  <c r="A64" i="3" s="1"/>
  <c r="A65" i="3" s="1"/>
  <c r="A68" i="3" s="1"/>
  <c r="A69" i="3" s="1"/>
  <c r="A70" i="3" s="1"/>
  <c r="K123" i="3"/>
  <c r="L123" i="3" s="1"/>
  <c r="K98" i="3"/>
  <c r="L98" i="3" s="1"/>
  <c r="K80" i="3"/>
  <c r="L80" i="3" s="1"/>
  <c r="K129" i="3"/>
  <c r="L129" i="3" s="1"/>
  <c r="K159" i="3"/>
  <c r="L159" i="3" s="1"/>
  <c r="K177" i="3"/>
  <c r="L177" i="3" s="1"/>
  <c r="K181" i="3"/>
  <c r="L181" i="3" s="1"/>
  <c r="K185" i="3"/>
  <c r="L185" i="3" s="1"/>
  <c r="K188" i="3"/>
  <c r="L188" i="3" s="1"/>
  <c r="K161" i="3"/>
  <c r="L161" i="3" s="1"/>
  <c r="K230" i="3"/>
  <c r="L230" i="3" s="1"/>
  <c r="K116" i="3"/>
  <c r="L116" i="3" s="1"/>
  <c r="K120" i="3"/>
  <c r="L120" i="3" s="1"/>
  <c r="K222" i="3"/>
  <c r="L222" i="3" s="1"/>
  <c r="K31" i="3"/>
  <c r="L31" i="3" s="1"/>
  <c r="K82" i="3"/>
  <c r="L82" i="3" s="1"/>
  <c r="K190" i="3"/>
  <c r="L190" i="3" s="1"/>
  <c r="K200" i="3"/>
  <c r="L200" i="3" s="1"/>
  <c r="K52" i="3"/>
  <c r="L52" i="3" s="1"/>
  <c r="K83" i="3"/>
  <c r="L83" i="3" s="1"/>
  <c r="K102" i="3"/>
  <c r="L102" i="3" s="1"/>
  <c r="K147" i="3"/>
  <c r="L147" i="3" s="1"/>
  <c r="K166" i="3"/>
  <c r="L166" i="3" s="1"/>
  <c r="K178" i="3"/>
  <c r="L178" i="3" s="1"/>
  <c r="K218" i="3"/>
  <c r="L218" i="3" s="1"/>
  <c r="K232" i="3"/>
  <c r="L232" i="3" s="1"/>
  <c r="K59" i="3"/>
  <c r="L59" i="3" s="1"/>
  <c r="K133" i="3"/>
  <c r="L133" i="3" s="1"/>
  <c r="K183" i="3"/>
  <c r="L183" i="3" s="1"/>
  <c r="K215" i="3"/>
  <c r="L215" i="3" s="1"/>
  <c r="K107" i="3"/>
  <c r="K203" i="3"/>
  <c r="L203" i="3" s="1"/>
  <c r="K212" i="3"/>
  <c r="L212" i="3" s="1"/>
  <c r="K171" i="3"/>
  <c r="L171" i="3" s="1"/>
  <c r="K16" i="3"/>
  <c r="L16" i="3" s="1"/>
  <c r="K121" i="3"/>
  <c r="L121" i="3" s="1"/>
  <c r="K37" i="3"/>
  <c r="L37" i="3" s="1"/>
  <c r="K106" i="3"/>
  <c r="L106" i="3" s="1"/>
  <c r="K134" i="3"/>
  <c r="L134" i="3" s="1"/>
  <c r="K172" i="3"/>
  <c r="L172" i="3" s="1"/>
  <c r="K196" i="3"/>
  <c r="L196" i="3" s="1"/>
  <c r="K208" i="3"/>
  <c r="L208" i="3" s="1"/>
  <c r="K211" i="3"/>
  <c r="L211" i="3" s="1"/>
  <c r="K17" i="3"/>
  <c r="L17" i="3" s="1"/>
  <c r="K118" i="3"/>
  <c r="L118" i="3" s="1"/>
  <c r="K122" i="3"/>
  <c r="L122" i="3" s="1"/>
  <c r="K151" i="3"/>
  <c r="L151" i="3" s="1"/>
  <c r="K162" i="3"/>
  <c r="L162" i="3" s="1"/>
  <c r="K182" i="3"/>
  <c r="L182" i="3" s="1"/>
  <c r="K204" i="3"/>
  <c r="L204" i="3" s="1"/>
  <c r="K219" i="3"/>
  <c r="L219" i="3" s="1"/>
  <c r="K115" i="3"/>
  <c r="L115" i="3" s="1"/>
  <c r="K132" i="3"/>
  <c r="L132" i="3" s="1"/>
  <c r="K165" i="3"/>
  <c r="L165" i="3" s="1"/>
  <c r="K41" i="3"/>
  <c r="L41" i="3" s="1"/>
  <c r="K69" i="3"/>
  <c r="L69" i="3" s="1"/>
  <c r="K77" i="3"/>
  <c r="L77" i="3" s="1"/>
  <c r="K119" i="3"/>
  <c r="L119" i="3" s="1"/>
  <c r="K220" i="3"/>
  <c r="L220" i="3" s="1"/>
  <c r="K225" i="3"/>
  <c r="L225" i="3" s="1"/>
  <c r="K7" i="3"/>
  <c r="L7" i="3" s="1"/>
  <c r="K54" i="3"/>
  <c r="L54" i="3" s="1"/>
  <c r="K84" i="3"/>
  <c r="L84" i="3" s="1"/>
  <c r="K160" i="3"/>
  <c r="L160" i="3" s="1"/>
  <c r="K189" i="3"/>
  <c r="L189" i="3" s="1"/>
  <c r="K202" i="3"/>
  <c r="L202" i="3" s="1"/>
  <c r="K60" i="3"/>
  <c r="L60" i="3" s="1"/>
  <c r="K74" i="3"/>
  <c r="L74" i="3" s="1"/>
  <c r="K184" i="3"/>
  <c r="L184" i="3" s="1"/>
  <c r="K114" i="3"/>
  <c r="L114" i="3" s="1"/>
  <c r="K143" i="3"/>
  <c r="L143" i="3" s="1"/>
  <c r="K155" i="3"/>
  <c r="L155" i="3" s="1"/>
  <c r="K144" i="3"/>
  <c r="L144" i="3" s="1"/>
  <c r="K195" i="3"/>
  <c r="L195" i="3" s="1"/>
  <c r="K209" i="3"/>
  <c r="L209" i="3" s="1"/>
  <c r="K68" i="3"/>
  <c r="L68" i="3" s="1"/>
  <c r="K94" i="3"/>
  <c r="L94" i="3" s="1"/>
  <c r="K168" i="3"/>
  <c r="L168" i="3" s="1"/>
  <c r="K173" i="3"/>
  <c r="L173" i="3" s="1"/>
  <c r="K81" i="3"/>
  <c r="L81" i="3" s="1"/>
  <c r="K101" i="3"/>
  <c r="L101" i="3" s="1"/>
  <c r="K76" i="3"/>
  <c r="L76" i="3" s="1"/>
  <c r="K11" i="3"/>
  <c r="L11" i="3" s="1"/>
  <c r="K30" i="3"/>
  <c r="L30" i="3" s="1"/>
  <c r="K42" i="3"/>
  <c r="L42" i="3" s="1"/>
  <c r="K85" i="3"/>
  <c r="L85" i="3" s="1"/>
  <c r="K137" i="3"/>
  <c r="L137" i="3" s="1"/>
  <c r="K142" i="3"/>
  <c r="L142" i="3" s="1"/>
  <c r="K158" i="3"/>
  <c r="L158" i="3" s="1"/>
  <c r="K191" i="3"/>
  <c r="L191" i="3" s="1"/>
  <c r="K15" i="3"/>
  <c r="L15" i="3" s="1"/>
  <c r="K46" i="3"/>
  <c r="L46" i="3" s="1"/>
  <c r="K19" i="3"/>
  <c r="L19" i="3" s="1"/>
  <c r="K92" i="3"/>
  <c r="L92" i="3" s="1"/>
  <c r="K27" i="3"/>
  <c r="L27" i="3" s="1"/>
  <c r="K110" i="3"/>
  <c r="L110" i="3" s="1"/>
  <c r="K236" i="3"/>
  <c r="L236" i="3" s="1"/>
  <c r="K78" i="3"/>
  <c r="L78" i="3" s="1"/>
  <c r="K79" i="3"/>
  <c r="L79" i="3" s="1"/>
  <c r="K105" i="3"/>
  <c r="L107" i="3" s="1"/>
  <c r="K213" i="3"/>
  <c r="L213" i="3" s="1"/>
  <c r="K231" i="3"/>
  <c r="L231" i="3" s="1"/>
  <c r="K75" i="3"/>
  <c r="L75" i="3" s="1"/>
  <c r="K127" i="3"/>
  <c r="L127" i="3" s="1"/>
  <c r="K180" i="3"/>
  <c r="L180" i="3" s="1"/>
  <c r="K8" i="3"/>
  <c r="L8" i="3" s="1"/>
  <c r="K113" i="3"/>
  <c r="L113" i="3" s="1"/>
  <c r="K152" i="3"/>
  <c r="L152" i="3" s="1"/>
  <c r="K210" i="3"/>
  <c r="L210" i="3" s="1"/>
  <c r="K23" i="3"/>
  <c r="L23" i="3" s="1"/>
  <c r="K70" i="3"/>
  <c r="L70" i="3" s="1"/>
  <c r="K109" i="3"/>
  <c r="L109" i="3" s="1"/>
  <c r="K140" i="3"/>
  <c r="L140" i="3" s="1"/>
  <c r="K153" i="3"/>
  <c r="L153" i="3" s="1"/>
  <c r="K167" i="3"/>
  <c r="L167" i="3" s="1"/>
  <c r="K33" i="3"/>
  <c r="L33" i="3" s="1"/>
  <c r="K56" i="3"/>
  <c r="L56" i="3" s="1"/>
  <c r="K88" i="3"/>
  <c r="L88" i="3" s="1"/>
  <c r="K154" i="3"/>
  <c r="L154" i="3" s="1"/>
  <c r="K71" i="3"/>
  <c r="L71" i="3" s="1"/>
  <c r="K86" i="3"/>
  <c r="L86" i="3" s="1"/>
  <c r="K55" i="3"/>
  <c r="L55" i="3" s="1"/>
  <c r="K22" i="3"/>
  <c r="L22" i="3" s="1"/>
  <c r="K32" i="3"/>
  <c r="L32" i="3" s="1"/>
  <c r="K53" i="3"/>
  <c r="L53" i="3" s="1"/>
  <c r="K18" i="3"/>
  <c r="L18" i="3" s="1"/>
  <c r="K45" i="3"/>
  <c r="L45" i="3" s="1"/>
  <c r="K87" i="3"/>
  <c r="L87" i="3" s="1"/>
  <c r="K149" i="3"/>
  <c r="L149" i="3" s="1"/>
  <c r="K112" i="3"/>
  <c r="L112" i="3" s="1"/>
  <c r="K130" i="3"/>
  <c r="L130" i="3" s="1"/>
  <c r="K138" i="3"/>
  <c r="L138" i="3" s="1"/>
  <c r="K176" i="3"/>
  <c r="L176" i="3" s="1"/>
  <c r="K216" i="3"/>
  <c r="L216" i="3" s="1"/>
  <c r="K226" i="3"/>
  <c r="L226" i="3" s="1"/>
  <c r="K237" i="3"/>
  <c r="L237" i="3" s="1"/>
  <c r="K198" i="3"/>
  <c r="L198" i="3" s="1"/>
  <c r="K128" i="3"/>
  <c r="L128" i="3" s="1"/>
  <c r="K206" i="3"/>
  <c r="L206" i="3" s="1"/>
  <c r="K131" i="3"/>
  <c r="L131" i="3" s="1"/>
  <c r="K148" i="3"/>
  <c r="L148" i="3" s="1"/>
  <c r="K186" i="3"/>
  <c r="L186" i="3" s="1"/>
  <c r="K217" i="3"/>
  <c r="L217" i="3" s="1"/>
  <c r="K228" i="3"/>
  <c r="L228" i="3" s="1"/>
  <c r="K187" i="3"/>
  <c r="L187" i="3" s="1"/>
  <c r="K139" i="3"/>
  <c r="L139" i="3" s="1"/>
  <c r="K141" i="3"/>
  <c r="L141" i="3" s="1"/>
  <c r="K150" i="3"/>
  <c r="L150" i="3" s="1"/>
  <c r="K199" i="3"/>
  <c r="L199" i="3" s="1"/>
  <c r="K238" i="3"/>
  <c r="L238" i="3" s="1"/>
  <c r="K224" i="3"/>
  <c r="L224" i="3" s="1"/>
  <c r="K12" i="3"/>
  <c r="L12" i="3" s="1"/>
  <c r="K26" i="3"/>
  <c r="L26" i="3" s="1"/>
  <c r="K49" i="3"/>
  <c r="L49" i="3" s="1"/>
  <c r="K65" i="3"/>
  <c r="L65" i="3" s="1"/>
  <c r="K96" i="3"/>
  <c r="L96" i="3" s="1"/>
  <c r="K111" i="3"/>
  <c r="L111" i="3" s="1"/>
  <c r="K179" i="3"/>
  <c r="L179" i="3" s="1"/>
  <c r="K117" i="3"/>
  <c r="L117" i="3" s="1"/>
  <c r="K197" i="3"/>
  <c r="L197" i="3" s="1"/>
  <c r="K205" i="3"/>
  <c r="L205" i="3" s="1"/>
  <c r="K223" i="3"/>
  <c r="L223" i="3" s="1"/>
  <c r="K229" i="3"/>
  <c r="L229" i="3" s="1"/>
  <c r="A71" i="3" l="1"/>
  <c r="A74" i="3" s="1"/>
  <c r="A75" i="3" s="1"/>
  <c r="A76" i="3" s="1"/>
  <c r="A77" i="3" s="1"/>
  <c r="A78" i="3" s="1"/>
  <c r="A79" i="3" s="1"/>
  <c r="A80" i="3" s="1"/>
  <c r="A81" i="3" s="1"/>
  <c r="A82" i="3" s="1"/>
  <c r="A83" i="3" s="1"/>
  <c r="A84" i="3" s="1"/>
  <c r="A85" i="3" s="1"/>
  <c r="A86" i="3" s="1"/>
  <c r="A87" i="3" s="1"/>
  <c r="A88" i="3" s="1"/>
  <c r="A92" i="3" s="1"/>
  <c r="A50" i="7"/>
  <c r="A51" i="7" s="1"/>
  <c r="L105" i="3"/>
  <c r="G13" i="2"/>
  <c r="I13" i="2" s="1"/>
  <c r="E13" i="2"/>
  <c r="G12" i="2"/>
  <c r="I12" i="2" s="1"/>
  <c r="E12" i="2"/>
  <c r="G11" i="2"/>
  <c r="I11" i="2" s="1"/>
  <c r="E11" i="2"/>
  <c r="G10" i="2"/>
  <c r="I10" i="2" s="1"/>
  <c r="E10" i="2"/>
  <c r="G9" i="2"/>
  <c r="I9" i="2" s="1"/>
  <c r="E9" i="2"/>
  <c r="G8" i="2"/>
  <c r="I8" i="2" s="1"/>
  <c r="E8" i="2"/>
  <c r="G7" i="2"/>
  <c r="I7" i="2" s="1"/>
  <c r="E7" i="2"/>
  <c r="A7" i="2"/>
  <c r="A8" i="2" s="1"/>
  <c r="A9" i="2" s="1"/>
  <c r="A10" i="2" s="1"/>
  <c r="A11" i="2" s="1"/>
  <c r="A12" i="2" s="1"/>
  <c r="A13" i="2" s="1"/>
  <c r="G6" i="2"/>
  <c r="I6" i="2" s="1"/>
  <c r="E6" i="2"/>
  <c r="A93" i="3" l="1"/>
  <c r="A94" i="3" s="1"/>
  <c r="J10" i="2"/>
  <c r="K10" i="2" s="1"/>
  <c r="J12" i="2"/>
  <c r="K12" i="2" s="1"/>
  <c r="J11" i="2"/>
  <c r="K11" i="2" s="1"/>
  <c r="J9" i="2"/>
  <c r="K9" i="2" s="1"/>
  <c r="J13" i="2"/>
  <c r="K13" i="2" s="1"/>
  <c r="J7" i="2"/>
  <c r="K7" i="2" s="1"/>
  <c r="J8" i="2"/>
  <c r="K8" i="2" s="1"/>
  <c r="J6" i="2"/>
  <c r="K6" i="2" s="1"/>
  <c r="F5" i="1"/>
  <c r="A5" i="1"/>
  <c r="A6" i="1" s="1"/>
  <c r="A7" i="1" s="1"/>
  <c r="A8" i="1" s="1"/>
  <c r="A9" i="1" s="1"/>
  <c r="A10" i="1" s="1"/>
  <c r="A11" i="1" s="1"/>
  <c r="A12" i="1" s="1"/>
  <c r="A13" i="1" s="1"/>
  <c r="A14" i="1" s="1"/>
  <c r="J5" i="1"/>
  <c r="F7" i="1"/>
  <c r="K7" i="1" s="1"/>
  <c r="F8" i="1"/>
  <c r="K8" i="1" s="1"/>
  <c r="F9" i="1"/>
  <c r="F10" i="1"/>
  <c r="F11" i="1"/>
  <c r="F12" i="1"/>
  <c r="A95" i="3" l="1"/>
  <c r="A96" i="3" s="1"/>
  <c r="A97" i="3" s="1"/>
  <c r="A98" i="3" s="1"/>
  <c r="A101" i="3" s="1"/>
  <c r="A102" i="3" s="1"/>
  <c r="K9" i="1"/>
  <c r="L9" i="1" s="1"/>
  <c r="K12" i="1"/>
  <c r="L12" i="1" s="1"/>
  <c r="K10" i="1"/>
  <c r="L10" i="1" s="1"/>
  <c r="K5" i="1"/>
  <c r="L5" i="1" s="1"/>
  <c r="L7" i="1"/>
  <c r="K11" i="1"/>
  <c r="L11" i="1" s="1"/>
  <c r="L8" i="1"/>
  <c r="A103" i="3" l="1"/>
  <c r="A105" i="3"/>
  <c r="A106" i="3" l="1"/>
  <c r="A107" i="3" s="1"/>
  <c r="A109" i="3" s="1"/>
  <c r="A110" i="3" s="1"/>
  <c r="A111" i="3" s="1"/>
  <c r="A112" i="3" s="1"/>
  <c r="A113" i="3" s="1"/>
  <c r="A114" i="3" s="1"/>
  <c r="A115" i="3" s="1"/>
  <c r="A116" i="3" s="1"/>
  <c r="A117" i="3" s="1"/>
  <c r="A118" i="3" s="1"/>
  <c r="A119" i="3" s="1"/>
  <c r="A120" i="3" s="1"/>
  <c r="A121" i="3" s="1"/>
  <c r="A122" i="3" s="1"/>
  <c r="A123" i="3" s="1"/>
  <c r="A127" i="3" s="1"/>
  <c r="A128" i="3" s="1"/>
  <c r="A129" i="3" s="1"/>
  <c r="A130" i="3" s="1"/>
  <c r="A131" i="3" s="1"/>
  <c r="A132" i="3" s="1"/>
  <c r="A133" i="3" s="1"/>
  <c r="A134" i="3" s="1"/>
  <c r="A137" i="3" s="1"/>
  <c r="A138" i="3" s="1"/>
  <c r="A139" i="3" s="1"/>
  <c r="A140" i="3" s="1"/>
  <c r="A141" i="3" s="1"/>
  <c r="A142" i="3" s="1"/>
  <c r="A143" i="3" s="1"/>
  <c r="A144" i="3" s="1"/>
  <c r="A147" i="3" s="1"/>
  <c r="A148" i="3" s="1"/>
  <c r="A149" i="3" s="1"/>
  <c r="A150" i="3" s="1"/>
  <c r="A151" i="3" s="1"/>
  <c r="A152" i="3" s="1"/>
  <c r="A153" i="3" s="1"/>
  <c r="A154" i="3" s="1"/>
  <c r="A155" i="3" s="1"/>
  <c r="A158" i="3" s="1"/>
  <c r="A159" i="3" s="1"/>
  <c r="A160" i="3" s="1"/>
  <c r="A161" i="3" s="1"/>
  <c r="A162" i="3" s="1"/>
  <c r="A165" i="3" s="1"/>
  <c r="A166" i="3" s="1"/>
  <c r="A167" i="3" s="1"/>
  <c r="A168" i="3" s="1"/>
  <c r="A171" i="3" s="1"/>
  <c r="A172" i="3" s="1"/>
  <c r="A173" i="3" s="1"/>
  <c r="A176" i="3" s="1"/>
  <c r="A177" i="3" s="1"/>
  <c r="A178" i="3" s="1"/>
  <c r="A179" i="3" s="1"/>
  <c r="A180" i="3" s="1"/>
  <c r="A181" i="3" s="1"/>
  <c r="A182" i="3" s="1"/>
  <c r="A183" i="3" s="1"/>
  <c r="A184" i="3" s="1"/>
  <c r="A185" i="3" s="1"/>
  <c r="A186" i="3" s="1"/>
  <c r="A187" i="3" s="1"/>
  <c r="A188" i="3" s="1"/>
  <c r="A189" i="3" s="1"/>
  <c r="A190" i="3" s="1"/>
  <c r="A191"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6" i="3" l="1"/>
  <c r="A237" i="3" s="1"/>
  <c r="A238" i="3" s="1"/>
  <c r="A309" i="9"/>
  <c r="A310" i="9" s="1"/>
  <c r="A311" i="9" s="1"/>
  <c r="A313" i="9" s="1"/>
  <c r="A314" i="9" s="1"/>
  <c r="A315" i="9" s="1"/>
  <c r="A316" i="9" s="1"/>
  <c r="A318" i="9" s="1"/>
  <c r="A319" i="9" s="1"/>
  <c r="A320" i="9" s="1"/>
  <c r="A321" i="9" s="1"/>
  <c r="A325" i="9" s="1"/>
  <c r="A326" i="9" s="1"/>
  <c r="A327" i="9" s="1"/>
  <c r="A329" i="9" l="1"/>
  <c r="A330" i="9" s="1"/>
  <c r="A331" i="9" s="1"/>
  <c r="A334" i="9" s="1"/>
  <c r="A335" i="9" s="1"/>
  <c r="A338" i="9" s="1"/>
  <c r="A339" i="9" s="1"/>
  <c r="A340" i="9" s="1"/>
  <c r="A343" i="9" s="1"/>
  <c r="A344" i="9" s="1"/>
  <c r="A347" i="9" s="1"/>
  <c r="A348" i="9" s="1"/>
  <c r="A349" i="9" s="1"/>
  <c r="A353" i="9" l="1"/>
  <c r="A354" i="9" s="1"/>
  <c r="A355" i="9" s="1"/>
  <c r="A356" i="9" s="1"/>
  <c r="A357" i="9" s="1"/>
  <c r="A360" i="9" l="1"/>
  <c r="A361" i="9" s="1"/>
  <c r="A364" i="9" s="1"/>
  <c r="A368" i="9" s="1"/>
  <c r="A369" i="9" s="1"/>
  <c r="A370" i="9" s="1"/>
  <c r="A371" i="9" l="1"/>
  <c r="A372" i="9" l="1"/>
  <c r="A373" i="9" s="1"/>
  <c r="A374" i="9" s="1"/>
  <c r="A375" i="9" s="1"/>
  <c r="A376" i="9" s="1"/>
  <c r="A377" i="9" s="1"/>
  <c r="A378" i="9" s="1"/>
  <c r="A379" i="9" s="1"/>
  <c r="A380" i="9" s="1"/>
  <c r="A383" i="9" s="1"/>
  <c r="A384" i="9" s="1"/>
  <c r="A385" i="9" s="1"/>
  <c r="A386" i="9" s="1"/>
  <c r="A388" i="9" s="1"/>
  <c r="A389" i="9" s="1"/>
</calcChain>
</file>

<file path=xl/sharedStrings.xml><?xml version="1.0" encoding="utf-8"?>
<sst xmlns="http://schemas.openxmlformats.org/spreadsheetml/2006/main" count="3396" uniqueCount="1525">
  <si>
    <t>Description of Service</t>
  </si>
  <si>
    <t>Basis of Charge</t>
  </si>
  <si>
    <t>Net Charge 2023/24</t>
  </si>
  <si>
    <t>VAT   (20%)</t>
  </si>
  <si>
    <t>Gross 2023/24 Charge</t>
  </si>
  <si>
    <t>Indicative Net Charge 2024/25</t>
  </si>
  <si>
    <t>Indicative Gross 2024/25 Charge</t>
  </si>
  <si>
    <t>Indicative Increase Gross Charge</t>
  </si>
  <si>
    <t>£</t>
  </si>
  <si>
    <t>%</t>
  </si>
  <si>
    <t>Maximum charge to user per week for home care/daycare</t>
  </si>
  <si>
    <t>Discretionary</t>
  </si>
  <si>
    <t>Full Cost of Service</t>
  </si>
  <si>
    <t>Forecast average unit cost of all home care per hour</t>
  </si>
  <si>
    <t>n/a</t>
  </si>
  <si>
    <t>Maximum charge per session (day) for day service</t>
  </si>
  <si>
    <t>Transport - Return Trip per day</t>
  </si>
  <si>
    <t>Transport - Multiple Trip per day</t>
  </si>
  <si>
    <t>Minimum client contrib for OP long stay res care per week</t>
  </si>
  <si>
    <t>Statutory</t>
  </si>
  <si>
    <t>Minimum charge for adult long stay res care per week 18-24</t>
  </si>
  <si>
    <t>Minimum charge for adult long stay res care per week 25-59</t>
  </si>
  <si>
    <t>Administration Fee for Deferred Payment Scheme</t>
  </si>
  <si>
    <t>Administration Fee for full cost home care recipients</t>
  </si>
  <si>
    <t>Invoice Fee for full cost home care recipients</t>
  </si>
  <si>
    <t>Cemeteries and Crematorium</t>
  </si>
  <si>
    <t>Burial fees</t>
  </si>
  <si>
    <t>Private Grave Space - Traditional Grave 50 years</t>
  </si>
  <si>
    <t xml:space="preserve">Exclusive Rights of Burial including Registration in traditional Grave - Non Resident </t>
  </si>
  <si>
    <t xml:space="preserve">Private Grave Space- Lawn including 75 and 50 years grave spaces </t>
  </si>
  <si>
    <t xml:space="preserve">Exclusive Right of Burial including Registration - Resident </t>
  </si>
  <si>
    <t>Exclusive Right of Burial including Registration - Non Resident</t>
  </si>
  <si>
    <t>Interment fee including excavation all depths</t>
  </si>
  <si>
    <t>A person whose age at time of death exceeds 18 years - Resident</t>
  </si>
  <si>
    <t xml:space="preserve">A person whose age at time of death exceeds 18 - Non Resident </t>
  </si>
  <si>
    <t>A person whose age at time of death does not exceed 18 years - Resident</t>
  </si>
  <si>
    <t xml:space="preserve">A person whose age at time of death does not exceed 18 - Non Resident </t>
  </si>
  <si>
    <t>Re-open Brick Grave or vault Interment fee</t>
  </si>
  <si>
    <t xml:space="preserve">Mini Cremated Remains Vault </t>
  </si>
  <si>
    <t xml:space="preserve">Mini Cremated Remains Vault max 4 interments (Inclusive of 25 Year Exclusive Rights of Burial, and vase block with metal flower holder) - Resident                                                                                                                                                                                                  </t>
  </si>
  <si>
    <t>Mini Cremated Remains Vault max 4 interments (Inclusive of 25 Year Exclusive Rights of Burial, memorial plaques inscription to include 80 letters and vase block with metal flower holder) - Non Resident</t>
  </si>
  <si>
    <t>Interment Fee in Cremated remains vault</t>
  </si>
  <si>
    <t xml:space="preserve">A person whose age at time of death exceeds 18 years - Non Resident             </t>
  </si>
  <si>
    <t>Cremated remains Vault memorial Inscription</t>
  </si>
  <si>
    <t>Plaque Inscription</t>
  </si>
  <si>
    <t>Porcelain photo plaque (7cm x 5cm)</t>
  </si>
  <si>
    <t>Line Drawing</t>
  </si>
  <si>
    <t>Coloured Line Drawing</t>
  </si>
  <si>
    <t xml:space="preserve">Military Badge or Crest </t>
  </si>
  <si>
    <t>Price on Application</t>
  </si>
  <si>
    <t>Private Grave Space - Children`s (50 years)</t>
  </si>
  <si>
    <r>
      <t>Exclusive Right of Burial Including Registration - Resident -</t>
    </r>
    <r>
      <rPr>
        <b/>
        <sz val="12"/>
        <rFont val="Arial"/>
        <family val="2"/>
      </rPr>
      <t xml:space="preserve"> up to 4ft 6"</t>
    </r>
  </si>
  <si>
    <r>
      <t>Exclusive Right of Burial Including Registration - Non Resident -</t>
    </r>
    <r>
      <rPr>
        <b/>
        <sz val="12"/>
        <rFont val="Arial"/>
        <family val="2"/>
      </rPr>
      <t xml:space="preserve"> up to 4ft 6"</t>
    </r>
  </si>
  <si>
    <t>Cremated Ashes Grave Space inc 75yrs ERB</t>
  </si>
  <si>
    <t>Exclusive Right of Burial including  Registration - Resident</t>
  </si>
  <si>
    <t xml:space="preserve">Exclusive Right of Burial including Registration - Non Resident </t>
  </si>
  <si>
    <t>Cremated Ashes Interment fee including excavation all depths</t>
  </si>
  <si>
    <t>A person whose age at time of death exceeds 18 years - Non Resident</t>
  </si>
  <si>
    <t>Public Graves (Rights of Burial not purchased)</t>
  </si>
  <si>
    <t>A person whose age at time of death exceeds 18 years</t>
  </si>
  <si>
    <t xml:space="preserve">Monuments/Memorial Rights </t>
  </si>
  <si>
    <t>Headstone or similar without kerbing not exceeding  3.0' in overhall height</t>
  </si>
  <si>
    <t>Headstone or similar exceeding 3.0' in overall height (non lawn sections only) per additional ft or part ft</t>
  </si>
  <si>
    <t>Inscribed Book, Scroll, Tablet or vase not exceeding 20" in height when erected as only memorial marking grave</t>
  </si>
  <si>
    <t>Cremated Remains Grave: Tablet/Vase</t>
  </si>
  <si>
    <t>Additional Inscription (unless added within 6 months of original grant of memorial rights then no charge)</t>
  </si>
  <si>
    <t>Surcharge - except interment of cremated Remains (October to March only)</t>
  </si>
  <si>
    <t>Surcharge for all burials at 2.15 pm</t>
  </si>
  <si>
    <t>Surcharge for all burials at 2.45 pm</t>
  </si>
  <si>
    <t>Exhumation Charges</t>
  </si>
  <si>
    <t>Per coffin exhumed, including excavation</t>
  </si>
  <si>
    <t>At Cost</t>
  </si>
  <si>
    <t>Plus  per coffin exhumed and re-interred in  same cemetery</t>
  </si>
  <si>
    <t>Per container of cremated remains</t>
  </si>
  <si>
    <t>Miscellaneous Charges (Cemeteries)</t>
  </si>
  <si>
    <t>Use of Cemetery Church or Chapel for burial or memorial service  (40 minutes)</t>
  </si>
  <si>
    <t>Extension of burial rights for 25 years once expired</t>
  </si>
  <si>
    <t>Registration transfer of Grant of Right  of Burial</t>
  </si>
  <si>
    <t>Every Search (other than for identification of Grave)</t>
  </si>
  <si>
    <t>Memorials</t>
  </si>
  <si>
    <t>4' Memorial Wooden Seat and Bronze Plaque - Cemetery only</t>
  </si>
  <si>
    <t>6' Memorial Wooden Seat and Bronze Plaque - Cemetery only</t>
  </si>
  <si>
    <t>Plus 25 year lease for all memorial seats</t>
  </si>
  <si>
    <t>Replacement Bronze Plaques (6"x 4")</t>
  </si>
  <si>
    <t>Memorial Tree inc Bronze Plaque (6"x4") - Limited availability</t>
  </si>
  <si>
    <t>Memorial Tree lease  period for  5 years</t>
  </si>
  <si>
    <t>Memorial Tree lease  period for 10 years</t>
  </si>
  <si>
    <t>Memorial Tree  lease renewal  for 5 years</t>
  </si>
  <si>
    <t>Memorial Shrub and Bronze Plaque (6"x4")</t>
  </si>
  <si>
    <t>Memorial Shrub lease period for 5 years</t>
  </si>
  <si>
    <t>Memorial Shrub lease period for 10 years</t>
  </si>
  <si>
    <t>Memorial  Shrub lease renewal for 5 years</t>
  </si>
  <si>
    <t xml:space="preserve">Replacement Bronze Plaques  (6"x 4") </t>
  </si>
  <si>
    <t>Replacement Bronze Plaques  (7"x 5")</t>
  </si>
  <si>
    <t>Replacement Bronze Plaque with Photo (8"x4")</t>
  </si>
  <si>
    <t>Crematorium</t>
  </si>
  <si>
    <t>Cremation fees</t>
  </si>
  <si>
    <t>Cremation Fee incl of environmental charge and medical referee fees - Resident</t>
  </si>
  <si>
    <t>Cremation Fee incl of environmental charge and medical referee fees - Non Resident</t>
  </si>
  <si>
    <t>Commital Gold - Cremation only (exceeds 18 years of age). Family attending (No service, organist or music, incl of enviromental charge) -  Non Resident</t>
  </si>
  <si>
    <t>Commital Silver - Cremation only (exceeds 18 years of age) No Family attending (No Service, organist or Music, incl environmental charge) - Non Resident</t>
  </si>
  <si>
    <t>Body Parts</t>
  </si>
  <si>
    <t>Miscellaneous Charges</t>
  </si>
  <si>
    <t>Use of Chapel for Memorial Service</t>
  </si>
  <si>
    <t>Metal Urn - Adult</t>
  </si>
  <si>
    <t>Metal Urn or Poly Urn - Child</t>
  </si>
  <si>
    <t>No Charge</t>
  </si>
  <si>
    <t>Web Cast Services</t>
  </si>
  <si>
    <t xml:space="preserve">Live webcast </t>
  </si>
  <si>
    <t>Live &amp; 28 days watch again</t>
  </si>
  <si>
    <t>Visual Tribute Services</t>
  </si>
  <si>
    <t>Simple slide show (up to 25 photos playerd on a loopor once at a time of your choosing)</t>
  </si>
  <si>
    <t>Professional Photo Tribute (up to 25 photos set to music of your choice played once  at a time of your choosing)</t>
  </si>
  <si>
    <t>Extra Photos (for each extra batch of 25 photos)</t>
  </si>
  <si>
    <t>Physical copy of a tribute on DVD, Blu-Ray or USB</t>
  </si>
  <si>
    <t>Storage cremated remains beyond 3 months- per month or part month</t>
  </si>
  <si>
    <t>Scatter or Interment of cremated remains in Garden of Remembrance where cremation took place at another crematorium</t>
  </si>
  <si>
    <t xml:space="preserve">Scatter or Interment of cremated remains in Garden of Remembrance where cremation took place at Southend Crematorium if returned after 1 year </t>
  </si>
  <si>
    <t>Saturday scatter or interment of cremated remains (Maximum of 4 interments PM only) in Garden of Remembrance</t>
  </si>
  <si>
    <t xml:space="preserve">Additional or replacement Certifie  copy of cremation certificate </t>
  </si>
  <si>
    <t>Use of Organ</t>
  </si>
  <si>
    <t>Surcharge for Services over running upto 10 minutes</t>
  </si>
  <si>
    <t xml:space="preserve">Surcharge for Services over running 10 minutes and over </t>
  </si>
  <si>
    <t>Funeral services cancelled after 10am one working day before reserved time</t>
  </si>
  <si>
    <t>Commemorative Fees (incl VAT)</t>
  </si>
  <si>
    <t>Book of Remembrance</t>
  </si>
  <si>
    <t>2 line inscription</t>
  </si>
  <si>
    <t>5 line inscription</t>
  </si>
  <si>
    <t>5 line inscription with Floral Motif</t>
  </si>
  <si>
    <t>5 line inscription with Service Badge / Crest</t>
  </si>
  <si>
    <t>8 line inscription</t>
  </si>
  <si>
    <t>8 line inscription with Floral Motif</t>
  </si>
  <si>
    <t>8 line inscription with Service Badge / Crest</t>
  </si>
  <si>
    <t>8 line inscription with Coat of Arms</t>
  </si>
  <si>
    <t>Remembrance Card</t>
  </si>
  <si>
    <t>Miniature Book of Remembrance</t>
  </si>
  <si>
    <t>Additional lines: per line</t>
  </si>
  <si>
    <t>Memorial panels- 2 or 3 line panel displayed</t>
  </si>
  <si>
    <t>Memorial panel</t>
  </si>
  <si>
    <t>5 year display lease</t>
  </si>
  <si>
    <t>10 year display lease</t>
  </si>
  <si>
    <t>Renewal of display  for 5 year period</t>
  </si>
  <si>
    <t>Re Gild Letter</t>
  </si>
  <si>
    <t>Mulberry Memorial Tree - Scatter Garden</t>
  </si>
  <si>
    <t>Plain leaf plaque</t>
  </si>
  <si>
    <t>Add inscription</t>
  </si>
  <si>
    <t>Add motif</t>
  </si>
  <si>
    <t>Pavillion Plaques (Children)</t>
  </si>
  <si>
    <t xml:space="preserve">Bronze plaque flag style </t>
  </si>
  <si>
    <t>plus 10 year lease</t>
  </si>
  <si>
    <t xml:space="preserve">5 year renewal </t>
  </si>
  <si>
    <t>Memorial Trees and Shrubs - Limited availability</t>
  </si>
  <si>
    <t>Memorial Tree and Bronze Plaque (6"x4")</t>
  </si>
  <si>
    <t>Memorial Tree lease period for 5 years</t>
  </si>
  <si>
    <t>Memorial Tree lease period for 10 years</t>
  </si>
  <si>
    <t>Memorial Tree lease renewal for 5 years</t>
  </si>
  <si>
    <t xml:space="preserve">Replacement Bronze Plaques  (7"x 5") </t>
  </si>
  <si>
    <t>Standard Rose replacement  Bronze Plaque (4"x 6")</t>
  </si>
  <si>
    <t>4' Memorial Seat and Bronze Plaque - Limited availability</t>
  </si>
  <si>
    <t>6' Memorial Seat and Bronze Plaque - Limited availability</t>
  </si>
  <si>
    <t>Replacement Bronze Plaques  (6"x 4")</t>
  </si>
  <si>
    <t>Pergola Walk and Sunken Rose Garden Memorial Scheme</t>
  </si>
  <si>
    <t>Balustrade cremated remains Niche (incl container and 10 year leases)</t>
  </si>
  <si>
    <t xml:space="preserve">Interment fee </t>
  </si>
  <si>
    <t>Inscription</t>
  </si>
  <si>
    <t>Photo plaque</t>
  </si>
  <si>
    <t>Pillar Post</t>
  </si>
  <si>
    <t>photo plaque</t>
  </si>
  <si>
    <t>Atlas pillar memeorial plaque</t>
  </si>
  <si>
    <t>5 year display  lease</t>
  </si>
  <si>
    <t>Chapel memorial plaque</t>
  </si>
  <si>
    <t>Book Memorial Plaque</t>
  </si>
  <si>
    <t>Rose Post inc 5 year Lease and Plaque</t>
  </si>
  <si>
    <t>Memorial Rockery Limited availability</t>
  </si>
  <si>
    <t>Lease 15 years</t>
  </si>
  <si>
    <t>Bronze Plaque (6" x 4")</t>
  </si>
  <si>
    <t>Bronze Plaque (7" x 5")</t>
  </si>
  <si>
    <t>Allotments</t>
  </si>
  <si>
    <t>The rents for allotment plots within Southend-on-Sea last increased on 1st April 2018. As set out in the current fees and charges the rent for non-concessions is £4.50 per rod.  The Allotments Act and our tenancy agreement, require a years notice to be served outside the growing season on all allotment tenants advising of the changes to rents. Therefore the earliest any proposed change in fees could take effect will be 1st April 2025, subject to proper consultation taking place.</t>
  </si>
  <si>
    <r>
      <t>Per 5.5m</t>
    </r>
    <r>
      <rPr>
        <vertAlign val="superscript"/>
        <sz val="12"/>
        <rFont val="Arial"/>
        <family val="2"/>
      </rPr>
      <t>2</t>
    </r>
    <r>
      <rPr>
        <sz val="12"/>
        <rFont val="Arial"/>
        <family val="2"/>
      </rPr>
      <t xml:space="preserve"> (rod) (plus water recharged at current rates)</t>
    </r>
  </si>
  <si>
    <t>Per 5.5m2 (rod) (plus water recharged at current rates) – Senior (State Pensionable Age)</t>
  </si>
  <si>
    <t xml:space="preserve">Per 5.5m2 (rod) (plus water recharged at current rates) – Advantage Card C </t>
  </si>
  <si>
    <t xml:space="preserve">Per 5.5m2 (rod) (plus water recharged at current rates) – Under 18 </t>
  </si>
  <si>
    <t xml:space="preserve">Edwards Hall Leisure Garden (plus water recharged at current rates)– Allotments </t>
  </si>
  <si>
    <t>Edwards Hall Leisure Garden – Allotments (plus water recharged at current rates) - Senior (State Pensionable Age)</t>
  </si>
  <si>
    <t xml:space="preserve">Edwards Hall Leisure Garden - Allotments (plus water recharged at current rates) - Advantage Card C </t>
  </si>
  <si>
    <t>Edwards Hall Leisure Garden - Allotments (plus water recharged at current rates ) - under 18</t>
  </si>
  <si>
    <t>Building Regulations</t>
  </si>
  <si>
    <t>New Dwellings</t>
  </si>
  <si>
    <t>Plan Charge</t>
  </si>
  <si>
    <t>Houses/Bungalows &lt; 300sqm (1 Plot)</t>
  </si>
  <si>
    <t>Full Cost Recovery</t>
  </si>
  <si>
    <t>Houses/Bungalows &lt; 300sqm (2 Plots)</t>
  </si>
  <si>
    <t>Houses/Bungalows &lt; 300sqm (3 Plots)</t>
  </si>
  <si>
    <t>Houses/Bungalows &lt; 300sqm (4 Plots)</t>
  </si>
  <si>
    <t>Houses/Bungalows &lt; 300sqm (5 Plots)</t>
  </si>
  <si>
    <t>Inspection Charge</t>
  </si>
  <si>
    <t>Building Notice</t>
  </si>
  <si>
    <t>Regularisation</t>
  </si>
  <si>
    <t>Individually determined</t>
  </si>
  <si>
    <t>1 Flat &lt; 300sqm</t>
  </si>
  <si>
    <t>2 Flats &lt; 300sqm</t>
  </si>
  <si>
    <t>3 Flats &lt; 300sqm</t>
  </si>
  <si>
    <t>4 Flats &lt; 300sqm</t>
  </si>
  <si>
    <t>5 Flats &lt; 300sqm</t>
  </si>
  <si>
    <t>EW1</t>
  </si>
  <si>
    <t>Notifiable electrical work (where applicable)</t>
  </si>
  <si>
    <t>Work to a single dwelling</t>
  </si>
  <si>
    <t>1 storey extension not exceeding 40sqm</t>
  </si>
  <si>
    <t>1 storey extension 40 - 100sqm</t>
  </si>
  <si>
    <t>2/3 storey extension not exceeding 40sqm</t>
  </si>
  <si>
    <t>2/3 extension 40 - 100 sqm</t>
  </si>
  <si>
    <t>Garage/store etc not exceeding 100sqm</t>
  </si>
  <si>
    <t>Detached non-habitable domestic building not exc 50sqm</t>
  </si>
  <si>
    <t>Rooms in roof</t>
  </si>
  <si>
    <t>Garage conversions</t>
  </si>
  <si>
    <t>Re-roof etc</t>
  </si>
  <si>
    <t>Window replacement</t>
  </si>
  <si>
    <t>work not exceeding £5000</t>
  </si>
  <si>
    <t>Work £5,000 - £25,000</t>
  </si>
  <si>
    <t>Work £25,000 - £100,000</t>
  </si>
  <si>
    <t>Work not exceeding £5000</t>
  </si>
  <si>
    <t>Replacement Windows</t>
  </si>
  <si>
    <t>All other Non-Domestic Work</t>
  </si>
  <si>
    <t>Renewable Energy Systems</t>
  </si>
  <si>
    <t>Shopfront</t>
  </si>
  <si>
    <t>Work £5000 - £25,000</t>
  </si>
  <si>
    <t>Replacement Windows (large)</t>
  </si>
  <si>
    <t>Renovation of thermal elements</t>
  </si>
  <si>
    <t>Storage Platforms</t>
  </si>
  <si>
    <t>Fit out work</t>
  </si>
  <si>
    <t>Charges for work not included on this schedule will be individually assessed by contacting the Building Control Section on 01702 215345 or buildingcontrol@southend.gov.uk</t>
  </si>
  <si>
    <t>Parking Charges 2024/25</t>
  </si>
  <si>
    <t>Location/Description</t>
  </si>
  <si>
    <t>Unit</t>
  </si>
  <si>
    <t>Zone 1b
8am - 6pm</t>
  </si>
  <si>
    <t>Zone  2
8am - 6pm</t>
  </si>
  <si>
    <t>Zone 3
8am - 6pm</t>
  </si>
  <si>
    <t>On-Street Pay and Display
*applies to Electric vehicles &amp; bays</t>
  </si>
  <si>
    <t>Up to 1 hr</t>
  </si>
  <si>
    <t xml:space="preserve">Up to 2 hrs </t>
  </si>
  <si>
    <t xml:space="preserve">Up to 3 hrs </t>
  </si>
  <si>
    <t>Up to 4 hrs</t>
  </si>
  <si>
    <t>Up to 5 hrs</t>
  </si>
  <si>
    <t>Up to 6 hrs</t>
  </si>
  <si>
    <t>Up to 10 hrs</t>
  </si>
  <si>
    <t>Off-Street (Car Parks)
*applies to Electric vehicles &amp; bays
(VAT applicable)</t>
  </si>
  <si>
    <t>Parks &amp; Open Spaces - where applicable.
Refer to signage in car park (specific terms and conditions apply to some car parks)
(VAT applicable)</t>
  </si>
  <si>
    <t>Pre-booked coach parking (VAT applicable)</t>
  </si>
  <si>
    <t>Daily (until closing time)</t>
  </si>
  <si>
    <t> </t>
  </si>
  <si>
    <t>Coach parking (pay on the day) (VAT applicable)</t>
  </si>
  <si>
    <t>Seafront Permit</t>
  </si>
  <si>
    <t>Annual</t>
  </si>
  <si>
    <t>Season Ticket for a Named Car Park**
(VAT applicable)</t>
  </si>
  <si>
    <t>6 month</t>
  </si>
  <si>
    <t>Quarterly</t>
  </si>
  <si>
    <t>Monthly</t>
  </si>
  <si>
    <t>Season Ticket for Car Parks within a specified Zone **                                                 
(VAT applicable)</t>
  </si>
  <si>
    <t>Season Ticket - Baxter Avenue Car Park **</t>
  </si>
  <si>
    <t>£1,452 per bay</t>
  </si>
  <si>
    <t>1 month</t>
  </si>
  <si>
    <t>6 months</t>
  </si>
  <si>
    <t>12 months</t>
  </si>
  <si>
    <t>Business Permit</t>
  </si>
  <si>
    <t>Scheme specific</t>
  </si>
  <si>
    <t xml:space="preserve">Operational Permit (On-street) - 4 Hours max stay </t>
  </si>
  <si>
    <t>All Zones</t>
  </si>
  <si>
    <t>Operational Permit (On-street) - 6 Hours max stay</t>
  </si>
  <si>
    <t>All  Zones</t>
  </si>
  <si>
    <t>Operational Permit (On-street)
 - Generic/Transferable  - 4 hours max stay</t>
  </si>
  <si>
    <t xml:space="preserve">Operational Permit (On &amp; Off Street)
 - 6 Hours max stay </t>
  </si>
  <si>
    <t xml:space="preserve">South Essex Homes Permit (Operational Permit)
 - 4 hours max stay </t>
  </si>
  <si>
    <t>SEH locations only</t>
  </si>
  <si>
    <t>Resident Carer Permit (1 permit per household only)</t>
  </si>
  <si>
    <t>Resident Permit - Electric Vehicle</t>
  </si>
  <si>
    <t>Resident Permit - 1st car</t>
  </si>
  <si>
    <t xml:space="preserve">Resident Permit - 2nd car </t>
  </si>
  <si>
    <t>Resident Permit - 3rd car</t>
  </si>
  <si>
    <t>Resident Permit - 4th car</t>
  </si>
  <si>
    <t>Resident Concessionary Permit (in RPS*)</t>
  </si>
  <si>
    <t>Educational Permit **</t>
  </si>
  <si>
    <t>3 months</t>
  </si>
  <si>
    <t>Southend Pass per vehicle (VAT applicable)</t>
  </si>
  <si>
    <t>** Terms &amp; Conditions Apply to all charges noted</t>
  </si>
  <si>
    <t>Charge</t>
  </si>
  <si>
    <t>Visitors Vouchers (Book of 20)</t>
  </si>
  <si>
    <t>Daily</t>
  </si>
  <si>
    <t>Parking Dispensation</t>
  </si>
  <si>
    <t>Weekly (7 days)</t>
  </si>
  <si>
    <t>Car Park unlock tariff</t>
  </si>
  <si>
    <t>Each occasion</t>
  </si>
  <si>
    <t>Suspension (Admin Fee)</t>
  </si>
  <si>
    <t>Suspension (on-street)</t>
  </si>
  <si>
    <t>Per day, per bay, per metre</t>
  </si>
  <si>
    <t>Per week</t>
  </si>
  <si>
    <t>Suspension (off-street) (VAT applicable)</t>
  </si>
  <si>
    <t xml:space="preserve">Amendment to existing permit </t>
  </si>
  <si>
    <t>Vehicle changes</t>
  </si>
  <si>
    <t xml:space="preserve">Amendment to existing EV permit </t>
  </si>
  <si>
    <t>Replacement or Duplicate season ticket (paper permit)</t>
  </si>
  <si>
    <t>Loss or duplicate request</t>
  </si>
  <si>
    <t>Permit refund admin fee</t>
  </si>
  <si>
    <t>Administrative cost</t>
  </si>
  <si>
    <t>Hotels and guesthouses discount rate</t>
  </si>
  <si>
    <t>Daily, up to end of charging period</t>
  </si>
  <si>
    <t>50% of max daily parking tariff</t>
  </si>
  <si>
    <t xml:space="preserve">Authorised copy of car park key </t>
  </si>
  <si>
    <t>Issuance</t>
  </si>
  <si>
    <t>Replacement key (for any purpose)</t>
  </si>
  <si>
    <t>Free Parking</t>
  </si>
  <si>
    <t xml:space="preserve">Small Business Day </t>
  </si>
  <si>
    <t>Market Trader Season Ticket</t>
  </si>
  <si>
    <t>20 weeks</t>
  </si>
  <si>
    <t>New Road Church Permit</t>
  </si>
  <si>
    <t xml:space="preserve">Specifically for Wesleyan Methodist church (New Road) land agreement 1932. </t>
  </si>
  <si>
    <t>£165.00 per annum</t>
  </si>
  <si>
    <t>Honorary Alderman or Persons Permit</t>
  </si>
  <si>
    <t xml:space="preserve">Specifically for Honorary personnel only </t>
  </si>
  <si>
    <t xml:space="preserve">Free </t>
  </si>
  <si>
    <t>PCN Charges as per legislative permissions</t>
  </si>
  <si>
    <t xml:space="preserve">Description of Service </t>
  </si>
  <si>
    <t>Civic Suite- Civic Centre</t>
  </si>
  <si>
    <t>Extra Large (Council Chamber) incl. viewing gallery and breakout space (first floor foyer)</t>
  </si>
  <si>
    <t>Half Day (4hrs)</t>
  </si>
  <si>
    <t>Full Day (9hrs)</t>
  </si>
  <si>
    <t xml:space="preserve">Hourly </t>
  </si>
  <si>
    <t>Large (Committee Room 1, 4a)</t>
  </si>
  <si>
    <t>Medium Large (Committee Rooms 3,4,5,6)</t>
  </si>
  <si>
    <t>Weekend (3hrs) Saturdays 09.00 - 15.00</t>
  </si>
  <si>
    <t>Regular (Committee Rooms 2,7)</t>
  </si>
  <si>
    <t>Small (CSC Meeting Rooms)</t>
  </si>
  <si>
    <t>Table Sales / Stalls (Ground / First Floor Foyer)</t>
  </si>
  <si>
    <t>Concession 1 table</t>
  </si>
  <si>
    <t>Concession 2 tables</t>
  </si>
  <si>
    <t>Concession 3 tables</t>
  </si>
  <si>
    <t>Hire of Microphones and System</t>
  </si>
  <si>
    <t>Charter Restaurant - POA dependant upon package. Minimum charge £350 per hire</t>
  </si>
  <si>
    <t>POA</t>
  </si>
  <si>
    <t>Courtyard Café  - POA dependant upon package.  Minimum charge £200 per hire</t>
  </si>
  <si>
    <t>Table Top Conference System</t>
  </si>
  <si>
    <t>Public Services / Government Organisations / Block Bookings</t>
  </si>
  <si>
    <t>Civic Suite Half Day (4hrs) Mon-Fri 08.30 - 17.30 - Medium room &gt;</t>
  </si>
  <si>
    <t>Civic Suite Full Day (9hrs) Mon-Fri 08.30 - 17.30  - Medium room &gt;</t>
  </si>
  <si>
    <t>Tickfield Half Day (4hrs) Mon-Fri 08.30 - 17.30 - Regular room &gt;</t>
  </si>
  <si>
    <t>Tickfield Full Day (9hrs) Mon-Fri 08.30 - 17.30 - Regular room &gt;</t>
  </si>
  <si>
    <t>Porters</t>
  </si>
  <si>
    <t>Monday, Tuesday &amp; Wednesday</t>
  </si>
  <si>
    <t>Thursday, Friday and Weekends</t>
  </si>
  <si>
    <t>Each additional 30 minutes</t>
  </si>
  <si>
    <t>Penalties for Non Return of Information</t>
  </si>
  <si>
    <t>(Penalty fees set by Statute)</t>
  </si>
  <si>
    <t>Initial Failure to provide information</t>
  </si>
  <si>
    <t xml:space="preserve">Failure to notify the Council that an exemption on a dwelling should have ended </t>
  </si>
  <si>
    <t>Failure to notify the Council that a discount (including single person discount and Local Council Tax Support) should have ended</t>
  </si>
  <si>
    <t>Failure to notify the Council of a change of address or fails to notify the council of a change in the liable party</t>
  </si>
  <si>
    <t xml:space="preserve">Failure to provide information requested to identify liability </t>
  </si>
  <si>
    <t xml:space="preserve">Failure to provide information requested after a liability order has been obtained </t>
  </si>
  <si>
    <t>Further Failure to provide information</t>
  </si>
  <si>
    <t>Further failure to supply the requested information (all categories)</t>
  </si>
  <si>
    <t>Athletics</t>
  </si>
  <si>
    <t>Please contact Fusion Lifestyle  at Southend Leisure and Tennis Centre for current charges.</t>
  </si>
  <si>
    <t>Southend Athletics Club - season (2 evenings &amp; Sunday a.m.)</t>
  </si>
  <si>
    <t>SLTC (Monday - Friday half day)</t>
  </si>
  <si>
    <t>SLTC (Monday - Friday evening)</t>
  </si>
  <si>
    <t>SLTC (Weekend, half day rate)</t>
  </si>
  <si>
    <t>SLTC (Per Hour up to Max 2 hours)</t>
  </si>
  <si>
    <t>SLTC (Monday - Friday 1 Hour)</t>
  </si>
  <si>
    <t>SLTC - Flood lights (per hour)</t>
  </si>
  <si>
    <t>SLTC – Equipment (hurdles, high jump, pole vault)</t>
  </si>
  <si>
    <t>SLTC - Pit Area, Hurdles, Misc. (Charges Per Area)</t>
  </si>
  <si>
    <t>SLTC - Casual Adult</t>
  </si>
  <si>
    <t>SLTC - Casual Junior &amp; Concession</t>
  </si>
  <si>
    <t>SLTC - School track hire - 1 hour</t>
  </si>
  <si>
    <t xml:space="preserve">SLTC - School track hire - half day rate </t>
  </si>
  <si>
    <t xml:space="preserve">SLTC - School track hire - full day rate </t>
  </si>
  <si>
    <t xml:space="preserve">Bowls (parks) </t>
  </si>
  <si>
    <t>Bowls Season Ticket</t>
  </si>
  <si>
    <t>NB: Advantage Card discounts not applicable on season ticket purchases</t>
  </si>
  <si>
    <t>Other Bowls Charges</t>
  </si>
  <si>
    <t>Cadet Season Ticket 16 &amp; under</t>
  </si>
  <si>
    <t>Per Hour (per person)</t>
  </si>
  <si>
    <t>Per Hour (per person)-Advantage Card AB</t>
  </si>
  <si>
    <t xml:space="preserve">Per Hour (per person)-Advantage Card C </t>
  </si>
  <si>
    <t>Per Hour 16 and Under (per person)</t>
  </si>
  <si>
    <t>Per Hour 16 and Under (per person) Advantage Card AB</t>
  </si>
  <si>
    <t xml:space="preserve">Per Hour 16 and Under (per person) Advantage Card C </t>
  </si>
  <si>
    <t>Two Hour Game (Per Person)</t>
  </si>
  <si>
    <t>Two Hour Game (Per Person)- Advantage Card AB</t>
  </si>
  <si>
    <t xml:space="preserve">Two Hour Game (Per Person)- Advantage Card C </t>
  </si>
  <si>
    <t>Rink hire - Visiting Club (2 hour maximum)</t>
  </si>
  <si>
    <t>County Matches - Visiting Club - No charge</t>
  </si>
  <si>
    <t>Member of visiting club (per game) (collected by host club)</t>
  </si>
  <si>
    <t>Cricket</t>
  </si>
  <si>
    <t>Cat A (season every Saturday/Sunday)</t>
  </si>
  <si>
    <t>Cat A (season every Saturday/Sunday) with Council pavilion</t>
  </si>
  <si>
    <t>Cat B (season every Saturday/Sunday)</t>
  </si>
  <si>
    <t>Cat A (season every weekday - 1 day)</t>
  </si>
  <si>
    <t>Cat A (season every weekday - 1 day) with Council pavilion</t>
  </si>
  <si>
    <t>CAT B (season every weekday - 1 day)</t>
  </si>
  <si>
    <t>Cat A (season every weekday - 1 evening)</t>
  </si>
  <si>
    <t>Cat A (season every weekday - 1 evening) with Council Pavilion</t>
  </si>
  <si>
    <t>Cat B (season every weekday - 1 evening)</t>
  </si>
  <si>
    <t>Cat A (casual all day - 11.00 a.m.)</t>
  </si>
  <si>
    <t>Cat A (casual all day - 11.00 a.m.) with Council pavilion</t>
  </si>
  <si>
    <t>Cat B (casual all day - 11 a.m.)</t>
  </si>
  <si>
    <t>Cat A (casual half day - 2.00 p.m.)</t>
  </si>
  <si>
    <t>Cat A (casual half day - 2.00 p.m.) with Council pavilion</t>
  </si>
  <si>
    <t>Cat B (casual half day - 2.00 p.m.)</t>
  </si>
  <si>
    <t>Cat A (casual evening - 6.00 p.m.)</t>
  </si>
  <si>
    <t>Cat A (casual evening - 6.00 p.m.) with Council pavilion</t>
  </si>
  <si>
    <t>Cat B (casual evening - 6.00 p.m.)</t>
  </si>
  <si>
    <t>Cat A (casual Sunday &amp; Bank Holiday afternoon)</t>
  </si>
  <si>
    <t>Cat A (casual Sunday &amp; Bank Holiday afternoon) with Council pavilion</t>
  </si>
  <si>
    <t>Cat B (casual Sunday &amp; Bank Holiday afternoon)</t>
  </si>
  <si>
    <t>Cat A (casual Sunday &amp; Bank Holiday all day)</t>
  </si>
  <si>
    <t>Cat A (casual Sunday &amp; Bank Holiday all day) with Council pavilion</t>
  </si>
  <si>
    <t>Cat B (casual Sunday &amp; Bank Holiday all day)</t>
  </si>
  <si>
    <t>Cricket Pitch junior practice (half day)</t>
  </si>
  <si>
    <t>Cat A (Sunday a.m. youth on Saturday wicket)</t>
  </si>
  <si>
    <t>Cat B (Sunday a.m. youth on Saturday wicket)</t>
  </si>
  <si>
    <t>Chalkwell Park artificial wicket (casual)</t>
  </si>
  <si>
    <t>Golf</t>
  </si>
  <si>
    <t>18 Holes (Monday-Friday)</t>
  </si>
  <si>
    <t>18 Holes (Monday-Friday) Advantage Card AB</t>
  </si>
  <si>
    <t>18 Holes (Monday-Friday) Advantage Card C</t>
  </si>
  <si>
    <t>Twilight (Monday - Friday) 9 holes</t>
  </si>
  <si>
    <t>18 Holes (Saturday, Sunday &amp; Bank Holidays)</t>
  </si>
  <si>
    <t>18 Holes (Saturday, Sunday &amp; Bank Holidays) - Advantage Card AB</t>
  </si>
  <si>
    <t>18 Holes (Saturday, Sunday &amp; Bank Holidays) - Advantage Card C</t>
  </si>
  <si>
    <t>Twilight (Saturday, Sunday &amp; Bank Holidays) 9 Holes</t>
  </si>
  <si>
    <t>18 Holes (Monday-Friday Senior)</t>
  </si>
  <si>
    <t>18 Holes (Monday-Friday 18 and Under)</t>
  </si>
  <si>
    <t>18 Holes (Monday-Friday Senior) Advantage Card AB</t>
  </si>
  <si>
    <t>18 Holes (Monday-Friday 18 and Under) Advantage Card AB</t>
  </si>
  <si>
    <t>18 Holes (Monday-Friday Senior) Advantage Card C</t>
  </si>
  <si>
    <t>18 Holes (Monday-Friday  18 and Under) Advantage Card C</t>
  </si>
  <si>
    <t>Twilight 9 Holes (Monday-Friday Senior)</t>
  </si>
  <si>
    <t>Twilight 9 Holes (Monday-Friday 18 and Under)</t>
  </si>
  <si>
    <t xml:space="preserve">Off Peak (Monday-Friday) </t>
  </si>
  <si>
    <t xml:space="preserve">Off Peak (Saturday, Sunday &amp; Bank Holidays) </t>
  </si>
  <si>
    <t>Off Peak (Monday - Friday, Senior/ 18 and Under)</t>
  </si>
  <si>
    <t>Lesson Ticket</t>
  </si>
  <si>
    <t>Lesson Ticket (Golf Foundation Under 18)</t>
  </si>
  <si>
    <t>Lesson Ticket (Golf Foundation Under 18) - Advantage Card AB</t>
  </si>
  <si>
    <t>Lesson Ticket (Golf Foundation Under 18) - Advantage Card C</t>
  </si>
  <si>
    <t>Practice Ticket</t>
  </si>
  <si>
    <t>Season Ticket 7 Day</t>
  </si>
  <si>
    <t>Season Ticket 7 Day Advantage Card C</t>
  </si>
  <si>
    <t>Season Ticket 5 Day before 5.00 pm  Senior (State Pensionable Age)</t>
  </si>
  <si>
    <t>Season Ticket 5 Day before 5.00 pm Senior (State Pensionable Age) -Advantage Card C</t>
  </si>
  <si>
    <t>Season Ticket 5 Day</t>
  </si>
  <si>
    <t>Season Ticket 5 Day Advantage Card C</t>
  </si>
  <si>
    <t>Season Ticket Student  Under 18’s</t>
  </si>
  <si>
    <t>Locker Rent (per annum)</t>
  </si>
  <si>
    <t>Block Booking for 2 hours</t>
  </si>
  <si>
    <t>Block Booking (home clubs) for 2 hours</t>
  </si>
  <si>
    <t>Tee Reservation (Annual School Championship)</t>
  </si>
  <si>
    <t xml:space="preserve">Pitch &amp; Putt (per round) Adult </t>
  </si>
  <si>
    <t>Pitch &amp; Putt (per round) Adult Advantage Card AB</t>
  </si>
  <si>
    <t>Pitch &amp; Putt (per round) Adult Advantage Card C</t>
  </si>
  <si>
    <t>Pitch &amp; Putt (per round) Child</t>
  </si>
  <si>
    <t>Pitch &amp; Putt (per round) Child Advantage Card AB</t>
  </si>
  <si>
    <t>Pitch &amp; Putt (per round) Child Advantage Card C</t>
  </si>
  <si>
    <t>Rugby</t>
  </si>
  <si>
    <t>Cat A (Season - Warners/Westbarrow)</t>
  </si>
  <si>
    <t>Cat A (casual)</t>
  </si>
  <si>
    <t>Under 13’s – Under 19’s on ‘Senior Pitch’  Sunday Season</t>
  </si>
  <si>
    <t>Under 13’s – Under 19’s on ‘Senior Pitch ’ Sunday Casual</t>
  </si>
  <si>
    <t>Mini Rugby – on Senior Pitches</t>
  </si>
  <si>
    <t xml:space="preserve"> </t>
  </si>
  <si>
    <t>Football</t>
  </si>
  <si>
    <t>Cat A (season 28 weeks - weekday)</t>
  </si>
  <si>
    <t>Cat B (season 28 weeks - weekday)</t>
  </si>
  <si>
    <t>Cat C (season 28 weeks - weekday)</t>
  </si>
  <si>
    <t>Cat A (season 28 weeks - Saturday/Sunday)</t>
  </si>
  <si>
    <t>Cat B (season 28 weeks - Saturday/Sunday)</t>
  </si>
  <si>
    <t>Cat C (season 28 weeks - Saturday/Sunday)</t>
  </si>
  <si>
    <t>Cat B (casual)</t>
  </si>
  <si>
    <t>Cat C (casual)</t>
  </si>
  <si>
    <t>Youth Commemoration/Jones Memorial Grounds (season - under 18)</t>
  </si>
  <si>
    <t>Youth Commemoration/Jones Memorial Grounds (casual - under 18)</t>
  </si>
  <si>
    <t>Youth Commemoration/Jones Memorial Grounds (season - under 16)</t>
  </si>
  <si>
    <t>Youth Commemoration/Jones Memorial Grounds (casual - under 16)</t>
  </si>
  <si>
    <t>Youth Commemoration/Jones Memorial Grounds (season - under 11)</t>
  </si>
  <si>
    <t>Youth Commemoration/Jones Memorial Grounds (casual - under 11)</t>
  </si>
  <si>
    <t>Southchurch Park Arena ( Southend Manor) Season and training area</t>
  </si>
  <si>
    <t>Mini soccer  (season 28 weeks)</t>
  </si>
  <si>
    <t>Casual</t>
  </si>
  <si>
    <t>Synthetic Pitch – Warners Park</t>
  </si>
  <si>
    <t>Pitch per hour</t>
  </si>
  <si>
    <t>Floodlighting per hour</t>
  </si>
  <si>
    <t>Tennis (Outdoor Courts Priory and Chalkwell)</t>
  </si>
  <si>
    <t>Parks Tennis - Annual Membership</t>
  </si>
  <si>
    <t>Contact Fusion Lifestyle for current prices</t>
  </si>
  <si>
    <t>Floodlights</t>
  </si>
  <si>
    <t>Parks Tennis Court Hire - Non Member</t>
  </si>
  <si>
    <t>Parks Tennis Court Hire - Non Member (with a Member)</t>
  </si>
  <si>
    <t>Park or site event hire</t>
  </si>
  <si>
    <t>Charity and Community Small</t>
  </si>
  <si>
    <t>Charity and Community Medium</t>
  </si>
  <si>
    <t>Charity and Community Large</t>
  </si>
  <si>
    <t>Commercial Small</t>
  </si>
  <si>
    <t>Commercial Medium</t>
  </si>
  <si>
    <t>Commercial Large</t>
  </si>
  <si>
    <t>Standpipe for Small Event</t>
  </si>
  <si>
    <t>Standpipe for Medium Event</t>
  </si>
  <si>
    <t>Standpipe for Large Event</t>
  </si>
  <si>
    <t>Other events</t>
  </si>
  <si>
    <t xml:space="preserve">Bandstand  - Priory Park 2 hour performance and 2 hour set up fee </t>
  </si>
  <si>
    <t>Outdoor Fitness Classes Annual Permit</t>
  </si>
  <si>
    <t>Partnership events with the Council free of charge</t>
  </si>
  <si>
    <t>Miscellaneous</t>
  </si>
  <si>
    <t>Key deposit (refundable)</t>
  </si>
  <si>
    <t xml:space="preserve">Donated Trees </t>
  </si>
  <si>
    <t>Plaque for Donated Item</t>
  </si>
  <si>
    <t>Plaque for Donated Items - Advantage Card ABC</t>
  </si>
  <si>
    <t>Donated Wooden Seats &amp; Plaques</t>
  </si>
  <si>
    <t>Donated Wooden Seats &amp; Plaques Advantage Card ABC</t>
  </si>
  <si>
    <t>Donated Metal Seats &amp; Plaques</t>
  </si>
  <si>
    <t>Donated Metal Seats &amp; Plaques Advantage Card ABC</t>
  </si>
  <si>
    <t>Donated Seats – Cliffs Gardens &amp; Prittlewell Square</t>
  </si>
  <si>
    <t>Donated Seats – Cliffs Gardens &amp; Prittlewell Square Advantage Card ABC</t>
  </si>
  <si>
    <t>Donated Seat and Plaque - Rustic Bench</t>
  </si>
  <si>
    <t>Donated Seat and Plaque - Rustic Bench Advantage Card ABC</t>
  </si>
  <si>
    <t>Sponsored items</t>
  </si>
  <si>
    <t>Play equipment, sculpture, flower beds, shrubs, specimen tree planting  - by negotiation</t>
  </si>
  <si>
    <t>Advantage cards</t>
  </si>
  <si>
    <t>Advantage Card: Resident Adult Category A</t>
  </si>
  <si>
    <t>Resident Under 17/Senior (State Pensionable Age) / Student Category B</t>
  </si>
  <si>
    <t>Resident Adult Low Income Category C</t>
  </si>
  <si>
    <t>Resident Under 17 / Senior (State Pensionable Age) / Student Low Income Category C</t>
  </si>
  <si>
    <t>Family (1 adult, all children) Category A</t>
  </si>
  <si>
    <t>Family (2 adults, all children) Category A</t>
  </si>
  <si>
    <t>Access gates</t>
  </si>
  <si>
    <t>Access Gate Licence (5 years) for gate from private property onto amenity land.</t>
  </si>
  <si>
    <t>Floristry</t>
  </si>
  <si>
    <t>All Arrangements</t>
  </si>
  <si>
    <t>Each order based on current maket price of cut flowers at time of sale.</t>
  </si>
  <si>
    <t>Museum - Service fees</t>
  </si>
  <si>
    <t>Venue Hire - Priory and Southchurch</t>
  </si>
  <si>
    <t>Daytime charge 9am - 5pm - Commercial Organisations - Summer Opening  (9am-3pm Winter Opening)</t>
  </si>
  <si>
    <t>Daytime charge 9am - 5pm - Voluntary Sector / Charity - Summer Opening (9am - 3pm Winter Opening)</t>
  </si>
  <si>
    <t xml:space="preserve">Evenings 5pm - 10pm Commercial Organisations - Summer Opening </t>
  </si>
  <si>
    <t>Evenings 5pm - 10pm Voluntary Sector/charity - Summer Opening</t>
  </si>
  <si>
    <t>Additional Hour 10pm - 11:00pm - Summer Opening</t>
  </si>
  <si>
    <t>Central Museum OR Beecroft Art Gallery Evenings 5 - 10pm - Weekdays cultural, educational &amp; charitable purposes, per hour (or part)</t>
  </si>
  <si>
    <t>One Mayoral Charity Function Per Annum – Staffing charge per Hour</t>
  </si>
  <si>
    <t>Priory Visitor centre (Wed - Sunday)  cultural, educational &amp; charitable purposes, per hour (or part)</t>
  </si>
  <si>
    <t>Priory Visitor centre (Wed - Sun) private functions / parties</t>
  </si>
  <si>
    <t>Priory Visitor Centre, (Wed - Sun) Commercial organisations</t>
  </si>
  <si>
    <t>Weddings/Civic Ceremonies (Southchurch Hall)</t>
  </si>
  <si>
    <t>Wednesday, Thursday</t>
  </si>
  <si>
    <t>Monday, Tuesday, Friday, Saturday, Sunday</t>
  </si>
  <si>
    <t>Weddings/Civil Ceremonies (Priory)</t>
  </si>
  <si>
    <t>Wed, Thur before 18:00 hrs</t>
  </si>
  <si>
    <t>Wed, Thur 18:00 to 22:00 hrs</t>
  </si>
  <si>
    <t>Mon, Tues, Fri, Sat, Sun before 18:00 hrs</t>
  </si>
  <si>
    <t>Mon, Tues, Fri, Sat, Sun 18:00 to 22:00 hrs</t>
  </si>
  <si>
    <t xml:space="preserve">Deposit </t>
  </si>
  <si>
    <t>Beecroft Art Gallery Fees</t>
  </si>
  <si>
    <t>Lecture Theatre Wed - Sun (Commercial organisations and Public Meetings held by Political Parties – per hour 10am - 5pm )</t>
  </si>
  <si>
    <t>Lecture Theatre Wed - Sun (SCC partner organisations / charities) per hour. 10am - 5pm</t>
  </si>
  <si>
    <t>Lecture Theatre Wed - Sun (Other organisations and Non-Public Meetings of Political Parties – per hour) 10 am - 5pm</t>
  </si>
  <si>
    <t>Lecture Theatre Wed - Sun Projector Charge</t>
  </si>
  <si>
    <t>Meeting Rooms</t>
  </si>
  <si>
    <t>Private View - first 2 hours</t>
  </si>
  <si>
    <t xml:space="preserve">Private view - subsequent hours per hour </t>
  </si>
  <si>
    <t>Sale of works commission (30%)</t>
  </si>
  <si>
    <t>Open exhibition entry fee, 1 work</t>
  </si>
  <si>
    <t>Open exhibition entry fee, 2 works</t>
  </si>
  <si>
    <t>Open exhibition entry fee, 3 works</t>
  </si>
  <si>
    <t>Planetarium Fees</t>
  </si>
  <si>
    <t>Single Adult</t>
  </si>
  <si>
    <t>Single Child/OAP</t>
  </si>
  <si>
    <t>Family Ticket (2 adults &amp; 3 children)</t>
  </si>
  <si>
    <t>10 Adults or more (any additional at pro rata costs)</t>
  </si>
  <si>
    <t>10 Children or more (any additional at pro rata costs)</t>
  </si>
  <si>
    <t>Evening Booking Surcharge (for groups)</t>
  </si>
  <si>
    <t>Market Rate</t>
  </si>
  <si>
    <t>Other Charges</t>
  </si>
  <si>
    <t xml:space="preserve">General Admissions - Free </t>
  </si>
  <si>
    <t>Special exhibitions &amp; events (including Sundays)</t>
  </si>
  <si>
    <t>Historic Buildings and Monuments Records searches</t>
  </si>
  <si>
    <t xml:space="preserve"> HBSMR Larger Record Searches</t>
  </si>
  <si>
    <t>General Museum Enquiries / Research</t>
  </si>
  <si>
    <t>No charge</t>
  </si>
  <si>
    <t>Education Fees</t>
  </si>
  <si>
    <t>School group single session 1.5 hours - 16 up to 30 children</t>
  </si>
  <si>
    <t>School group single session 1.5 hours - up to 15 children</t>
  </si>
  <si>
    <t>School planetarium session</t>
  </si>
  <si>
    <t>Space Plus Session</t>
  </si>
  <si>
    <t>TBD</t>
  </si>
  <si>
    <t>School group half day session  per class (up to 30 )</t>
  </si>
  <si>
    <t>School loans, per 3 boxes per month</t>
  </si>
  <si>
    <t>£10.00 for 2 weeks</t>
  </si>
  <si>
    <t>£15.00 for 1 week</t>
  </si>
  <si>
    <t>School Outreach -Single Session up to 30 per class</t>
  </si>
  <si>
    <t>Charity/SCC outreach talk</t>
  </si>
  <si>
    <t>Outreach talks up to an hour minimum 10 people at another venue</t>
  </si>
  <si>
    <t>Seafront Walks</t>
  </si>
  <si>
    <t>Private Tours by Visitor Engagement Officers</t>
  </si>
  <si>
    <t>Archaeological deposit charges</t>
  </si>
  <si>
    <t>Full box</t>
  </si>
  <si>
    <t>Half box</t>
  </si>
  <si>
    <t>Skull box</t>
  </si>
  <si>
    <t>Human Bone</t>
  </si>
  <si>
    <t>Map rolls per 100g</t>
  </si>
  <si>
    <t xml:space="preserve">Photographic reproduction charges - commercial </t>
  </si>
  <si>
    <t>For book jackets/covers</t>
  </si>
  <si>
    <t>£35.00 per image or at discretion</t>
  </si>
  <si>
    <t>For book/magazine illustrations</t>
  </si>
  <si>
    <t>Library service fees</t>
  </si>
  <si>
    <t>Reservations – each item reserved on adult ticket</t>
  </si>
  <si>
    <t>Reservations – each item reserved on adult ticket by staff</t>
  </si>
  <si>
    <t>Charge for obtaining items from SELMS and not suitable for purchase</t>
  </si>
  <si>
    <t>Charges for searches by staff: Time spent reporting the results of a search will be charged in addition to time spent searching.</t>
  </si>
  <si>
    <t>Research Enquiries</t>
  </si>
  <si>
    <t>Commerical Organisation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</si>
  <si>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Private Individual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</si>
  <si>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Fines – Books, Compact Discs and Cassettes</t>
  </si>
  <si>
    <t>Charge for each day issuing library is open</t>
  </si>
  <si>
    <t>Maximum Charge for each loan (a renewal is a new loan)</t>
  </si>
  <si>
    <t>Recorded Sound</t>
  </si>
  <si>
    <t>Audio Books: Adults: 1 or 2 cassettes/CD’s (3 week loan)</t>
  </si>
  <si>
    <t>Adults: 3 CD’s and over (3 week loan)</t>
  </si>
  <si>
    <t>All spoken word for children Free of Charge</t>
  </si>
  <si>
    <t>Language Courses:  Singe item for 3 weeks</t>
  </si>
  <si>
    <t>Multiple sets for 12 weeks</t>
  </si>
  <si>
    <t>DVD</t>
  </si>
  <si>
    <t>Children’s Fiction Video Hire (DVDC):</t>
  </si>
  <si>
    <t>Each item/week</t>
  </si>
  <si>
    <t>Overdue: Item/week</t>
  </si>
  <si>
    <t>Maximum charge (10 weeks)</t>
  </si>
  <si>
    <t>Damaged or Lost Items = Admin Fee plus Replacement Cost (If no replacement cost can be found, cost will be determined by Group Manager)</t>
  </si>
  <si>
    <t xml:space="preserve">Admin fee </t>
  </si>
  <si>
    <t>Third Party</t>
  </si>
  <si>
    <t>Photocopies</t>
  </si>
  <si>
    <t>Premises Hire</t>
  </si>
  <si>
    <t xml:space="preserve">Discounts for room bookings:
Commercial  - No discount
Charity, Community  &amp; Council supported projects - 50%
NHS/DWP - 25%
SBC Internal bookings - FREE
Event Southend - 10 free bookings per year, subsequent bookings under partnership discount - 50%
For meetings outside of normal opening hours please refer to Senior Library Managers.
Recurring bookings (minimum 5) - Addt 10% discount                                </t>
  </si>
  <si>
    <t>Forum - Deeping Room - up to 25 people</t>
  </si>
  <si>
    <t>Full Day (8hrs)</t>
  </si>
  <si>
    <t>Hourly rate (minimum 2 hours) per hour or part of.</t>
  </si>
  <si>
    <t>Weekends (Sat) 9 - 4.00 per hour</t>
  </si>
  <si>
    <t>Forum - Helliwell Room - up to 20 people</t>
  </si>
  <si>
    <t>Hourly rate (minimum 2 hours) per hour</t>
  </si>
  <si>
    <t>Forum - Combined rooms - up to 40 people</t>
  </si>
  <si>
    <t>Branch Libraries Meetings Rooms</t>
  </si>
  <si>
    <t xml:space="preserve">Discounts for Room Bookings:
Commercial  - No discount
Charity, Community &amp; Council supported projects - 50%
NHS/DWP - 25%
SBC Internal bookings - FREE
For meetings outside of normal opening hours please refer to Senior Library Managers.
Recurring bookings (minimum 5) - Addt 10% discount                                </t>
  </si>
  <si>
    <t>Mon - Fri (from 9.30am)</t>
  </si>
  <si>
    <t xml:space="preserve">Half day (4 hours) </t>
  </si>
  <si>
    <t>Full day (9.30 - 4.30)</t>
  </si>
  <si>
    <t>Hourly rate</t>
  </si>
  <si>
    <t>Sat (from 9.30am)</t>
  </si>
  <si>
    <t>Additional equipment available</t>
  </si>
  <si>
    <t>Flip Charts, paper &amp; flip chart pens - per set (for discounts see above)</t>
  </si>
  <si>
    <t>Projector</t>
  </si>
  <si>
    <t>Forum Foyer</t>
  </si>
  <si>
    <t>Table and 2 chairs for consultations(inc Council Departments)/clinics etc.per day or part</t>
  </si>
  <si>
    <t>Commercial organisations - including Artists</t>
  </si>
  <si>
    <t>Charities - (non profit making) per week</t>
  </si>
  <si>
    <t>Displays – per week</t>
  </si>
  <si>
    <t>Up to 75 sq. m</t>
  </si>
  <si>
    <t>Over 75 sq.m</t>
  </si>
  <si>
    <t>Exhibitions</t>
  </si>
  <si>
    <t>Display screens: Deposit</t>
  </si>
  <si>
    <t>Weekly hire per set</t>
  </si>
  <si>
    <t>Display cases or shop window displays - By Agreement</t>
  </si>
  <si>
    <t xml:space="preserve">FORUM SPACE - PEOPLE'S GALLERY - Exhibition of wall mounted art works or crafts by individual artists and craftsmen </t>
  </si>
  <si>
    <t>Charges are per calendar month:</t>
  </si>
  <si>
    <t xml:space="preserve">Full Gallery </t>
  </si>
  <si>
    <t>Curved Wall</t>
  </si>
  <si>
    <t>Porthole Wall</t>
  </si>
  <si>
    <t>Private Views (subject to availability minimum 2hrs before 7pm)</t>
  </si>
  <si>
    <t>Private Views (subject to availability minimum 2hrs after 7pm)</t>
  </si>
  <si>
    <t xml:space="preserve">Internet </t>
  </si>
  <si>
    <t>First hour Free (additional 1 hour for Universal Credit holders if no paying customers waiting)</t>
  </si>
  <si>
    <t>Subsequent hours – per hour</t>
  </si>
  <si>
    <t>Talks (Libraries)</t>
  </si>
  <si>
    <t>Community groups - see separate charge for Museums</t>
  </si>
  <si>
    <t>Focal Point Gallery</t>
  </si>
  <si>
    <t>Children's Art Classes (2 hr session)</t>
  </si>
  <si>
    <t>Children's Art Classes Siblings</t>
  </si>
  <si>
    <t>Contemporary Elders</t>
  </si>
  <si>
    <t xml:space="preserve">School group two workshop session per child per class up to 30 (1 artist led activity and Library) </t>
  </si>
  <si>
    <t>Schools out of Borough</t>
  </si>
  <si>
    <t>Gallery Tours - Late Thursdays/Students/Access groups</t>
  </si>
  <si>
    <t>Workshops - 2 hrs (£4.50 an hr)</t>
  </si>
  <si>
    <t xml:space="preserve">Workshop sibling </t>
  </si>
  <si>
    <t xml:space="preserve">Workshop concessionary </t>
  </si>
  <si>
    <t>Off-site Walks</t>
  </si>
  <si>
    <t>Off-site Walks Concessionary</t>
  </si>
  <si>
    <t>Panels discussions / Artist's talk</t>
  </si>
  <si>
    <t>Panel discussion / Artist Talk concessionary</t>
  </si>
  <si>
    <t>Hires Commercial Rate</t>
  </si>
  <si>
    <t>Foyer space (excl. staff costs) per hour</t>
  </si>
  <si>
    <t>Private Views: First 2 hours (excl. staff costs)</t>
  </si>
  <si>
    <t>Subsequent hours – per hour (excl. staff costs)</t>
  </si>
  <si>
    <t>Introductory Tour</t>
  </si>
  <si>
    <t>Hires Charity Rate</t>
  </si>
  <si>
    <t>Foyer Space - 2 hrs (excl. staff costs)</t>
  </si>
  <si>
    <t>Private Views - 2 hrs (excl. staff costs)</t>
  </si>
  <si>
    <t xml:space="preserve">Basis of Charge </t>
  </si>
  <si>
    <t>Highways and Traffic Management Services</t>
  </si>
  <si>
    <t>Vehicle access onto pedestrian zone</t>
  </si>
  <si>
    <t>Apparatus on the highway (crane, cherrypicker etc)</t>
  </si>
  <si>
    <t>Application/Permission to erect temporary structures such as a crane/cherry picker on the highway for up to 5 working days (fee is for each 5 day period) non refundable</t>
  </si>
  <si>
    <t>Deposit - per m2 (minimum deposit £1000)</t>
  </si>
  <si>
    <t>Permit extensions - a new permit is required if works are to be extended</t>
  </si>
  <si>
    <t>N/A</t>
  </si>
  <si>
    <t>Site Inspections to monitor compliance - per inspection (minimum of three inspections)</t>
  </si>
  <si>
    <t>Builders Skips on the Public Highway</t>
  </si>
  <si>
    <t>Skip Company Operators Licence - application registration</t>
  </si>
  <si>
    <t>Application/Permission to place a builders skip on the highway (fee is for each 21 day period) non refundable</t>
  </si>
  <si>
    <t>Skip permit extension</t>
  </si>
  <si>
    <t>Unlicensed skip permit</t>
  </si>
  <si>
    <t>Recovery of expenses to remove or reposition a skip</t>
  </si>
  <si>
    <t>cost + 20%</t>
  </si>
  <si>
    <t xml:space="preserve">Scaffolding or Other Structure on or over the Public Highway </t>
  </si>
  <si>
    <t>Application/permission to erect scaffolding on the highway for up to 28 days (fee is for each 28 day period) non-refundable</t>
  </si>
  <si>
    <t>Deposit - per m2 (minimum deposit £1000.00)</t>
  </si>
  <si>
    <t>Site Inspections to monitor compliance - per inspection (minimum of three inspection)</t>
  </si>
  <si>
    <t xml:space="preserve">Hoarding or Fence on the Public Highway </t>
  </si>
  <si>
    <t>Application/permission of an application/permission to erect a hoarding on the highway for up to 28 days (fee is for each 28 day period) non refundable</t>
  </si>
  <si>
    <t>Deposit of Building Materials on the public highway (S171 licence)</t>
  </si>
  <si>
    <t>Application/Permission to deposit building materials on the highway up to 28 days. (fee is for each 28 day period) non refundable</t>
  </si>
  <si>
    <t xml:space="preserve">Permit extensions - a new permit is required if works are to exceed 28 days </t>
  </si>
  <si>
    <t>Application/permission to carry out works by Licence under Section 50 NRSWA 1991</t>
  </si>
  <si>
    <t>Permission to carry out works by Licence under Section 50 NRSWA 1991</t>
  </si>
  <si>
    <t>Validation or extension request to a s50 licence</t>
  </si>
  <si>
    <t>Temporary Disturbance/Builders Crossing Licence (New)</t>
  </si>
  <si>
    <t>Application/Permission for temporary disturbance licence for up to 28 working days (fee is for each 28 day period) non refundable</t>
  </si>
  <si>
    <t>Items placed on the Public Highway Licence (New)</t>
  </si>
  <si>
    <t>Application fee to place items on the public highway. (Licence for up to 12 month period) non refundable</t>
  </si>
  <si>
    <t>Licence fee (12 month period-non refundable)</t>
  </si>
  <si>
    <t>Application under S247 TCPA 1990 to stop up the highway</t>
  </si>
  <si>
    <t>Cost of dealing with a public inquiry if the making of a stopping up order is challenged</t>
  </si>
  <si>
    <t>Bollard (reset)</t>
  </si>
  <si>
    <t>Bollard (replacement)</t>
  </si>
  <si>
    <t>Street Lighting Column Replacement</t>
  </si>
  <si>
    <t>Traffic signals (re-plumb post)</t>
  </si>
  <si>
    <t>Replace Bus infrastructure</t>
  </si>
  <si>
    <t>Full cost recovery</t>
  </si>
  <si>
    <t>Repair Bus shelters</t>
  </si>
  <si>
    <t>Bond for all commercial works</t>
  </si>
  <si>
    <t>Bond for all residential works</t>
  </si>
  <si>
    <t>Technical approval of Highways structures (Fee for administering, commissioning specialist structural engineers and signing the Technical Approvals)</t>
  </si>
  <si>
    <t>Fee for checking and approving structures (Category 0 – no departure’s)</t>
  </si>
  <si>
    <t>Fee for checking and approving structures (Category 1 – no departure’s)</t>
  </si>
  <si>
    <t>Fee for checking and approving structures (Category 2 – no departure’s)</t>
  </si>
  <si>
    <t>Fee for checking and approving structures (Category 2 – with departure’s)</t>
  </si>
  <si>
    <t>Fee for checking and approving structures (Category 3 – all)</t>
  </si>
  <si>
    <t xml:space="preserve">Permanent Vehicular Crossing </t>
  </si>
  <si>
    <t>PVX; application fee – includes inspection and administration (non refundable)</t>
  </si>
  <si>
    <t>PVX; application fee – includes inspection and administration (non refundable) – cross a watercourse or ditch</t>
  </si>
  <si>
    <t>Cost to construct new or extension to existing domestic vehicle crossing (per square metre rate)</t>
  </si>
  <si>
    <t>PVX; application fee for Commercial PVX</t>
  </si>
  <si>
    <t>Cost to construct new or extension to existing commercial vehicle crossing (per square metre rate) NEW</t>
  </si>
  <si>
    <t>PVX; manually excavated trial pit</t>
  </si>
  <si>
    <t>Traffic Regulation Orders and Road Signs and Lines</t>
  </si>
  <si>
    <t>Temporary Traffic Orders</t>
  </si>
  <si>
    <t>Temporary Traffic Regulation Notice (Emergency Road Closure) No Advert</t>
  </si>
  <si>
    <t>Change to Traffic Order</t>
  </si>
  <si>
    <t>Revoke of Traffic regulation order</t>
  </si>
  <si>
    <t>Experimental Traffic Regulation Order</t>
  </si>
  <si>
    <t>Private destination signs (Admin Fee)</t>
  </si>
  <si>
    <t>Cost + £20 Admin Fee</t>
  </si>
  <si>
    <t>Temporary traffic signal design and approval (cost)</t>
  </si>
  <si>
    <t>at cost</t>
  </si>
  <si>
    <t>Temporary traffic signal design and approval (Admin Fee)</t>
  </si>
  <si>
    <t>Attendance by Traffic Signal Engineer to inspect/turn on-off signals for approved purposes(cost)</t>
  </si>
  <si>
    <t>at cost + 15% Admin</t>
  </si>
  <si>
    <t>Attendance by Traffic Signal Engineer to inspect/turn on-off signals for approved purposes per visit</t>
  </si>
  <si>
    <t>Neighbourhood Watch Signs</t>
  </si>
  <si>
    <t>Traffic Regulation Orders - copies / extracts</t>
  </si>
  <si>
    <t>Provision of Road Casualty Data - per street per 500m length</t>
  </si>
  <si>
    <t>Supply of Technical Survey data</t>
  </si>
  <si>
    <t>Approval for temporary direction signage</t>
  </si>
  <si>
    <t>Signs and Lines infrastructure implementation per metre</t>
  </si>
  <si>
    <t>New parking post / plate</t>
  </si>
  <si>
    <t>Implementation / Removal of new bay markings</t>
  </si>
  <si>
    <t>Highways Supervision and Agreements</t>
  </si>
  <si>
    <t>New Street Agreement (Section 38) - 10% of the value of the works</t>
  </si>
  <si>
    <t>Advance Payments Code - inspection, administration and legal fees</t>
  </si>
  <si>
    <t>Road Safety</t>
  </si>
  <si>
    <t>Road Safety Promotional - at cost</t>
  </si>
  <si>
    <t>At cost</t>
  </si>
  <si>
    <t>Cycle Training- at various costs, see www.cyclesouthend.co.uk website for details</t>
  </si>
  <si>
    <t>Public Rights of Way</t>
  </si>
  <si>
    <t>Stopping up and diversion of Public Rights of Way - non refundable fee</t>
  </si>
  <si>
    <t>Progression of  work to stop up / divert Public Right of Way or highway, including the cost of advertising</t>
  </si>
  <si>
    <t>Highways Records</t>
  </si>
  <si>
    <t>Highway Boundary Searches</t>
  </si>
  <si>
    <t>Naming / Numbering for new properties</t>
  </si>
  <si>
    <t>Up to 5</t>
  </si>
  <si>
    <t>6 - 20</t>
  </si>
  <si>
    <t>21 - 50</t>
  </si>
  <si>
    <t>51 and over</t>
  </si>
  <si>
    <t>Addressing unregistered properties (each)</t>
  </si>
  <si>
    <t>Provision of street name plates (each)</t>
  </si>
  <si>
    <t>Memorial Benches</t>
  </si>
  <si>
    <t>Memorial Benches - Maintenance</t>
  </si>
  <si>
    <t xml:space="preserve">Memorial Bench  - Bench Removal </t>
  </si>
  <si>
    <t>East of England Common Permit Scheme</t>
  </si>
  <si>
    <t>The penalty fee is £500 if paid within 36 days for working without a permit.</t>
  </si>
  <si>
    <t>The penalty fee is £300 if paid within 28 days for working without a permit.</t>
  </si>
  <si>
    <t>For breaching a condition of a permit the fee is £120 if paid within 36 days</t>
  </si>
  <si>
    <t>For breaching a condition of a permit the fee is £80 if paid within 28 days</t>
  </si>
  <si>
    <t>Permit as per schedule</t>
  </si>
  <si>
    <t>Permit variations on category 0, 1 and 2 streets and category 3 and 4 streets that are traffic sensitive</t>
  </si>
  <si>
    <t>Permit variations for all activities on category 3 and 4 non traffic sensitive streets</t>
  </si>
  <si>
    <t>Immediate activity on a traffic sensitive street Category 1, 2, 3 and 4</t>
  </si>
  <si>
    <t>Immediate activity on a non-traffic sensitive street Category 3 and 4</t>
  </si>
  <si>
    <t>Major activity on a traffic sensitive street Category 1, 2, 3 and 4</t>
  </si>
  <si>
    <t>Standard works on a traffic sensitive street Category 1, 2, 3 and 4</t>
  </si>
  <si>
    <t>Minor works on a traffic sensitive street Category 1, 2, 3 and 4</t>
  </si>
  <si>
    <t>Major works on a non-traffic sensitive street Category 3 and 4</t>
  </si>
  <si>
    <t>Standard works on a non-traffic sensitive street Category 3 and 4</t>
  </si>
  <si>
    <t>Minor works on a non-traffic sensitive street Category 3 and 4</t>
  </si>
  <si>
    <t>S74 – Traffic-sensitive street or protected street not in road category 2, 3 or 4 (first 3 days)</t>
  </si>
  <si>
    <t>S74 – Traffic-sensitive street or protected street not in road category 2, 3 or 4 (each subsequent day)</t>
  </si>
  <si>
    <t>S74 – other street not in road category 2, 3 or 4 (first 3 days)</t>
  </si>
  <si>
    <t>S74 – other street not in road category 2, 3 or 4 (each subsequent day)</t>
  </si>
  <si>
    <t>S74 – Traffic-sensitive street or protected street in road category 2 (first 3 days)</t>
  </si>
  <si>
    <t>S74 – Traffic-sensitive street or protected street in road category 2 (each subsequent day)</t>
  </si>
  <si>
    <t>S74 – other street in road category 2 (first 3 days)</t>
  </si>
  <si>
    <t>S74 – other street in road category 2 (each subsequent day)</t>
  </si>
  <si>
    <t>S74 – Traffic-sensitive street or protected street in road category 3 or 4 (first 3 days)</t>
  </si>
  <si>
    <t>S74 – Traffic-sensitive street or protected street in road category 3 or 4 (each subsequent day)</t>
  </si>
  <si>
    <t>S74 – other street in road category 3 or 4 (first 3 days)</t>
  </si>
  <si>
    <t>S74 – other street in road category 3 or 4 (each subsequent day)</t>
  </si>
  <si>
    <t>S74 - outside the carriageway street not in road category 2, 3 or 4 (each day)</t>
  </si>
  <si>
    <t>S74 - outside the carriageway street in road category 2 (each day)</t>
  </si>
  <si>
    <t>S74 - outside the carriageway street in road category 3 or 4 (each day)</t>
  </si>
  <si>
    <t>Flood Risk Management</t>
  </si>
  <si>
    <t>Section 23 - Land Drainage Act (1991)</t>
  </si>
  <si>
    <t>Pre-Application advice - written advice</t>
  </si>
  <si>
    <t>Pre-Application advice - site visit and written advice</t>
  </si>
  <si>
    <t>Watercourse consent (per structure)</t>
  </si>
  <si>
    <t>Sustainable Drainage Systems (SuDS) planning advice</t>
  </si>
  <si>
    <t>various</t>
  </si>
  <si>
    <t>Travel Centre</t>
  </si>
  <si>
    <t>Departure charges</t>
  </si>
  <si>
    <t xml:space="preserve">Bus Stops </t>
  </si>
  <si>
    <t>Request for stop suspension</t>
  </si>
  <si>
    <t>Added stops on request</t>
  </si>
  <si>
    <t>Digital adverts on real time passenger information screens</t>
  </si>
  <si>
    <t>Contact JMW Media</t>
  </si>
  <si>
    <t>Traffic Information and Modelling</t>
  </si>
  <si>
    <t>Traffic Flow Data per Location</t>
  </si>
  <si>
    <t xml:space="preserve">Use of the Southend Transport Models (cost on application to be agreed, generally SBC consultant`s fee fee plus 20%) </t>
  </si>
  <si>
    <t>* Occupation maybe subject to variation</t>
  </si>
  <si>
    <t>Private Sector Housing Charges</t>
  </si>
  <si>
    <t>Mandatory Licence of House in Multiple Occupation - up to 6 lettings</t>
  </si>
  <si>
    <t>Mandatory Licence of House in Multiple Occupation - each additional letting</t>
  </si>
  <si>
    <t>Selective Licence
The first part of the fee A will be £203 and the second part fee B will be £605.  Total fee £808.</t>
  </si>
  <si>
    <t>*The council uses a wholly electronic application process. Where an applicant demonstrates it is essential to make a non-electronic application, an increase will be made to the fees shown. The increase is available on application and will depend upon circumstances to ensure the fee remains cost-neutral to the council.</t>
  </si>
  <si>
    <t>Improvement Notice</t>
  </si>
  <si>
    <t>Energy Performance Certificate Enforcement</t>
  </si>
  <si>
    <t>Immigration Inspection - initial visit</t>
  </si>
  <si>
    <t>Immigration Inspection - each subsequent visit</t>
  </si>
  <si>
    <t>Hazard Awareness Notice</t>
  </si>
  <si>
    <t>Prohibition Order</t>
  </si>
  <si>
    <t>Emergency Prohibition Order</t>
  </si>
  <si>
    <t>Remedial Action Notice</t>
  </si>
  <si>
    <t>Emergency Remedial Action Notice</t>
  </si>
  <si>
    <t>Demolition Order</t>
  </si>
  <si>
    <t>Clearance Area</t>
  </si>
  <si>
    <t>Interim Management Order</t>
  </si>
  <si>
    <t>Each additional unit above 6 units</t>
  </si>
  <si>
    <t>Final Management Order</t>
  </si>
  <si>
    <t>Interim Empty Dwelling Management Order</t>
  </si>
  <si>
    <t>Final Empty Dwelling Management Order</t>
  </si>
  <si>
    <t>Works in Default undertaken</t>
  </si>
  <si>
    <t>30% of cost of works in default</t>
  </si>
  <si>
    <t>Court of Protection Assistance (charged per hour)</t>
  </si>
  <si>
    <t>Monetary Penalty for failure to join an Ombudsman  Scheme under the Redress Schemes for Lettings Agency and  Property Management Work (England) Order 2014</t>
  </si>
  <si>
    <t>Up to £5,000</t>
  </si>
  <si>
    <t>Monetary Penalty for failure to comply with requirement to install smoke or carbon monoxide alarms under The Smoke and Carbon Monoxide Alarm (England) Regulations 2015</t>
  </si>
  <si>
    <t>Interest charged by Private Sector Housing on outstanding fees</t>
  </si>
  <si>
    <t>Statutory Interest (8%) + Base Rate</t>
  </si>
  <si>
    <t>Licensing Act 2003 (Statutory Fees)</t>
  </si>
  <si>
    <t>Applications for new premises licences and club premises certificates, variations, and annual fees</t>
  </si>
  <si>
    <t>The licence fees payable for Premises Licences and Club Premises Certificates are based upon the rateable value in the local non-domestic rating list for the time being in force. The fees payable are set in Bands, depending upon the rateable value, in accordance with the table below.</t>
  </si>
  <si>
    <t>In addition to the main fees payable upon application, an annual charge is also payable on the anniversary of the date of the original grant.  The relevant fee must also be submitted in respect of variation applications.</t>
  </si>
  <si>
    <t>In the case of applications relating to premises in the course of construction, they are assigned to Band C. In the case of premises without a rateable value, they are assigned to Band A.</t>
  </si>
  <si>
    <t>Rateable Value Bands</t>
  </si>
  <si>
    <t>A</t>
  </si>
  <si>
    <t>B</t>
  </si>
  <si>
    <t>C</t>
  </si>
  <si>
    <t>D</t>
  </si>
  <si>
    <t>E</t>
  </si>
  <si>
    <t>Licence or Club Premises Certificate Application Fee £</t>
  </si>
  <si>
    <t>Variation Application Fee £</t>
  </si>
  <si>
    <t>Annual Fee £</t>
  </si>
  <si>
    <t>Rateable Value</t>
  </si>
  <si>
    <t>Band</t>
  </si>
  <si>
    <t>No rateable value to £4,300</t>
  </si>
  <si>
    <t>£4,301 to £33,000</t>
  </si>
  <si>
    <t>£33,001 to £87,000</t>
  </si>
  <si>
    <t>£87,001 to £125,000</t>
  </si>
  <si>
    <t>£125,001 and above</t>
  </si>
  <si>
    <t>A multiplier applied to premises in bands D and E where they are exclusively or primarily used for carrying on the premises the supply of alcohol for consumption on the premises:</t>
  </si>
  <si>
    <t>D (x 2)</t>
  </si>
  <si>
    <t>E (x 3)</t>
  </si>
  <si>
    <t>Licence at Club Premises Certificate application fee £</t>
  </si>
  <si>
    <t>Variation Fee £</t>
  </si>
  <si>
    <t>The above multipliers do not apply to premises for which Club Premises Certificates are applicable.</t>
  </si>
  <si>
    <t>Exceptionally Large Events</t>
  </si>
  <si>
    <t>Where the maximum number of persons to be allowed on the premises at the same time is more than 5,000, an additional fee is payable, in accordance with table below.</t>
  </si>
  <si>
    <t>Number in attendance at any one time</t>
  </si>
  <si>
    <t>Additional fee for application</t>
  </si>
  <si>
    <t>Subsequent annual fee</t>
  </si>
  <si>
    <t>5,000 to 9,999</t>
  </si>
  <si>
    <t>10,000 to 14,999</t>
  </si>
  <si>
    <t>15,000 to 19,999</t>
  </si>
  <si>
    <t>20,000 to 29,999</t>
  </si>
  <si>
    <t>30,000 to 39,999</t>
  </si>
  <si>
    <t>40,000 to 49,999</t>
  </si>
  <si>
    <t>50,000 to 59,999</t>
  </si>
  <si>
    <t>60,000 to 69,999</t>
  </si>
  <si>
    <t>70,000 to 79,999</t>
  </si>
  <si>
    <t>80,000 to 89,999</t>
  </si>
  <si>
    <t>90,000 and over</t>
  </si>
  <si>
    <t>Exemptions</t>
  </si>
  <si>
    <t>Certain exemptions to fees apply in the case applications for premises, club premises certificates, annual fees for such premises, and related variation applications.</t>
  </si>
  <si>
    <t>The exemptions cover Regulated Entertainment only, and relate to:</t>
  </si>
  <si>
    <t>a)</t>
  </si>
  <si>
    <t>Educational institutions comprising schools and colleges (in specified circumstances), and</t>
  </si>
  <si>
    <t>b)</t>
  </si>
  <si>
    <t>Premises which form part of a church hall, chapel hall or other similar building or a village hall, parish hall or community hall or other similar building.</t>
  </si>
  <si>
    <t>Gambling Act (Full Cost Recovery)</t>
  </si>
  <si>
    <t>Table of Fees for Licensed Premises</t>
  </si>
  <si>
    <t>Licensed Premises Type</t>
  </si>
  <si>
    <t>Application Fee for non-conversion provisional statement premises (i.e premises already having provisional statement)</t>
  </si>
  <si>
    <t>New Application Fee</t>
  </si>
  <si>
    <t>First Annual Fee for Premises Licence</t>
  </si>
  <si>
    <t>Annual Fee</t>
  </si>
  <si>
    <t>Converted Casino Premises Licence (Existing Casino)</t>
  </si>
  <si>
    <t>Bingo Premises Licence</t>
  </si>
  <si>
    <t>Adult Gaming Centre Premises Licence</t>
  </si>
  <si>
    <t>Betting Premises (Track) Licence</t>
  </si>
  <si>
    <t>Family Entertainment Centre Premises Licence</t>
  </si>
  <si>
    <t>Betting Premises (Other) Licence (ie Betting Shops)</t>
  </si>
  <si>
    <t>Application Fee to Vary Licence</t>
  </si>
  <si>
    <t>Application Fee to Transfer Licence</t>
  </si>
  <si>
    <t>Application Fee for Re-Instatement of Licence</t>
  </si>
  <si>
    <t>Application Fee for Provisional Statement</t>
  </si>
  <si>
    <t>Note: Application for change of circumstances to be charged at £50.00 and application for copy of licence to be charged at £25.00 for all classes of premises. Copy of extract of Licensing Register with be charged at £10.00 plus copying fees if applicable</t>
  </si>
  <si>
    <t>Table of Fees Permits etc. (statutory)</t>
  </si>
  <si>
    <t>Permit Type</t>
  </si>
  <si>
    <t>Application Fee</t>
  </si>
  <si>
    <t>Renewal Fee</t>
  </si>
  <si>
    <t>Transition Application fee</t>
  </si>
  <si>
    <t>Variation Fee</t>
  </si>
  <si>
    <t>Change of Name</t>
  </si>
  <si>
    <t>Transfer Fee</t>
  </si>
  <si>
    <t>Copy of Permit</t>
  </si>
  <si>
    <t>Family Entertainment Centre Gaming Machine Permit</t>
  </si>
  <si>
    <t>(Ten Yearly Renewal)</t>
  </si>
  <si>
    <t>Prize Gaming Permit</t>
  </si>
  <si>
    <t>Club Gaming Permit &amp; Gaming Machine Permit</t>
  </si>
  <si>
    <t>£200 (£100 for holder of Club Premises Certificate or existing part 2/part 3 Operator)</t>
  </si>
  <si>
    <t>£200 (£100 where holder of Club Premises)</t>
  </si>
  <si>
    <t>Alcohol Licensed Premises Gaming Machine Permit</t>
  </si>
  <si>
    <t>Alcohol Licensed Premises - £50 - notification fee only (for authorisation of up to 2 machines)</t>
  </si>
  <si>
    <t>Personal Licences, Temporary Events and Other Fees (Statutory Fees)</t>
  </si>
  <si>
    <t>The following fees are payable:</t>
  </si>
  <si>
    <t>2023/24</t>
  </si>
  <si>
    <t>2024/25</t>
  </si>
  <si>
    <t>Application for a grant or renewal of personal licence</t>
  </si>
  <si>
    <t>Temporary event notice</t>
  </si>
  <si>
    <t>Supply of copy of licence or summary, following loss, theft, etc.</t>
  </si>
  <si>
    <t>Application for a provisional statement where premises being built, etc.</t>
  </si>
  <si>
    <t>Notification of change of name or address of premises licence holder</t>
  </si>
  <si>
    <t>Application to vary licence to specify individual as premises supervisor</t>
  </si>
  <si>
    <t>Application for transfer of premises licence</t>
  </si>
  <si>
    <t>Application for a minor variation to a premises licence</t>
  </si>
  <si>
    <t>Interim authority notice following death etc. of licence holder</t>
  </si>
  <si>
    <t>Supply of copy of club premises certificate or summary, following loss, theft</t>
  </si>
  <si>
    <t>Notification of change of name or alteration of rules of club</t>
  </si>
  <si>
    <t>Change of relevant registered address of club</t>
  </si>
  <si>
    <t>Supply of copy of temporary event notice, following loss, theft, etc.</t>
  </si>
  <si>
    <t>Supply of copy of personal licence, following loss, theft, etc.</t>
  </si>
  <si>
    <t>Fee to accompany notification of change of name or address of personal licence holder</t>
  </si>
  <si>
    <t>Fee to accompany notice from freeholder etc. requesting to be notified of licensing matters</t>
  </si>
  <si>
    <t>Animal Licensing Fees 2024-25</t>
  </si>
  <si>
    <t>Boarding Kennels</t>
  </si>
  <si>
    <t>Home Boarding</t>
  </si>
  <si>
    <t>Catteries</t>
  </si>
  <si>
    <t>Doggy Day Care</t>
  </si>
  <si>
    <t>Dog Breeding SEE NOTE B</t>
  </si>
  <si>
    <t>Selling Pets</t>
  </si>
  <si>
    <t>Training and Exhibiting Animals</t>
  </si>
  <si>
    <t>Dangerous Wild Animals SEE NOTE C</t>
  </si>
  <si>
    <t>New – application fee</t>
  </si>
  <si>
    <t>New – grant fee</t>
  </si>
  <si>
    <t>total (for reference)</t>
  </si>
  <si>
    <t>Renewal  – application fee</t>
  </si>
  <si>
    <t>Renewal – grant fee</t>
  </si>
  <si>
    <t>Variation</t>
  </si>
  <si>
    <t>see note A</t>
  </si>
  <si>
    <t>Re Rating Inspection Fee</t>
  </si>
  <si>
    <t>notes</t>
  </si>
  <si>
    <t>A - variation is charged at a rate of £33.94 per hour or part thereof including travel time, plus 45p per mile each way to the premises from the civic centre for any mileage incurred</t>
  </si>
  <si>
    <t>B - vet included within new application fee at £154ph plus £52 attendance fee. Any additional costs will be invoiced and added to the grant fee.</t>
  </si>
  <si>
    <t>C - vet included within new and renewal application fee at £154ph plus £52 attendance fee. Any additional costs will be invoiced and added to the grant fee.</t>
  </si>
  <si>
    <t>Hiring Horses</t>
  </si>
  <si>
    <t>New – 1 Year</t>
  </si>
  <si>
    <t>Renewal – 1 Year</t>
  </si>
  <si>
    <t>1 year grant fee</t>
  </si>
  <si>
    <t>Renewal – 2 Years</t>
  </si>
  <si>
    <t>Renewal – 3 Years</t>
  </si>
  <si>
    <t>Zoos</t>
  </si>
  <si>
    <t>(3-6 yearly by instalments)</t>
  </si>
  <si>
    <t>All Licences</t>
  </si>
  <si>
    <t>Replacement of lost documents</t>
  </si>
  <si>
    <t>Note: new and renewal fees include a grant fee £35.52 which is refundable in the event that the licence is not granted. Any additional vets fees will be charged separately at cost and are not included in the fees above. (except hiring horses)</t>
  </si>
  <si>
    <t>Standard Search (forms LLC1 and Con29'R') (VAT on Con29'R' element only)</t>
  </si>
  <si>
    <t>Official Search (form LLC1 only)</t>
  </si>
  <si>
    <t>Local Enquiries (form Con29'R' only)</t>
  </si>
  <si>
    <t>Additional Parcels of Land (Standard Search) per parcel (VAT on Con29'R' element only)</t>
  </si>
  <si>
    <t>Extra Parcel Fee (LLC1 only) per parcel</t>
  </si>
  <si>
    <t>Extra Parcel Fee (CON29 only) per parcel</t>
  </si>
  <si>
    <t>Local Enquiries (form CON29'O')  per question</t>
  </si>
  <si>
    <t>Pier Charges</t>
  </si>
  <si>
    <t>Advantage Card discounts apply. Details are available at point of sale.</t>
  </si>
  <si>
    <t>Pier Entry (Walking Only)</t>
  </si>
  <si>
    <t>Winter (no concessions)</t>
  </si>
  <si>
    <t>Summer</t>
  </si>
  <si>
    <t>Summer Child / Concessions</t>
  </si>
  <si>
    <t>Pier Train Single (includes Pier Entry)</t>
  </si>
  <si>
    <t>Adult</t>
  </si>
  <si>
    <t>Child / concession</t>
  </si>
  <si>
    <t>Family (5 people min two children)</t>
  </si>
  <si>
    <t>Pier train return</t>
  </si>
  <si>
    <t>Attendance Support to Families Scattering Ashes</t>
  </si>
  <si>
    <t>Joining visiting ship</t>
  </si>
  <si>
    <t>As above rates with 20% discount</t>
  </si>
  <si>
    <t>Pier Fishing</t>
  </si>
  <si>
    <t>Any age one way only (licensed angling boat)</t>
  </si>
  <si>
    <t>Pier fishing season tickets</t>
  </si>
  <si>
    <t>Adult day</t>
  </si>
  <si>
    <t>Concession day</t>
  </si>
  <si>
    <t>Adult night</t>
  </si>
  <si>
    <t>Concession night</t>
  </si>
  <si>
    <t>Adult Anytime</t>
  </si>
  <si>
    <t>Concession anytime</t>
  </si>
  <si>
    <t>Pier season tickets (daytime only)</t>
  </si>
  <si>
    <t>Concession</t>
  </si>
  <si>
    <t>Pier head berthing</t>
  </si>
  <si>
    <t>Private craft</t>
  </si>
  <si>
    <t>Up to 40 ft (12.2M)</t>
  </si>
  <si>
    <t>40 ft (12.2m) to 50 ft (15.2m)</t>
  </si>
  <si>
    <t>Over 50 ft (15.2M)</t>
  </si>
  <si>
    <t>Licensed passenger vessels</t>
  </si>
  <si>
    <t>Capacity 1-49 passengers (per visit)</t>
  </si>
  <si>
    <t>Capacity 50+ passengers (per visit)</t>
  </si>
  <si>
    <t>Charter Vessel SBC Licenced berthing per visit (excludes passenger vessels)</t>
  </si>
  <si>
    <t>Foreshore charges</t>
  </si>
  <si>
    <t>Moorings</t>
  </si>
  <si>
    <t>Two Tree Island</t>
  </si>
  <si>
    <t>PLA Two Tree Island</t>
  </si>
  <si>
    <t>Hadleigh Ray</t>
  </si>
  <si>
    <t>Leigh Creek</t>
  </si>
  <si>
    <t>Other Mooring Locations</t>
  </si>
  <si>
    <t>Dinghy Racks (Two Tree Island Mooring Holders Only)</t>
  </si>
  <si>
    <t>Two Tree Island lockers</t>
  </si>
  <si>
    <t>Other foreshore charges</t>
  </si>
  <si>
    <t>Motor boat / PWC casual launching</t>
  </si>
  <si>
    <t>Sailing / rowing / casual launch</t>
  </si>
  <si>
    <t>Launch of kayak / canoe / paddle board</t>
  </si>
  <si>
    <t>Fine for non-payment of launching fees</t>
  </si>
  <si>
    <t>Season tickets - launching</t>
  </si>
  <si>
    <t>Motor boat/ PWC</t>
  </si>
  <si>
    <t>Club member motor boat</t>
  </si>
  <si>
    <t>Sailing / rowing boat</t>
  </si>
  <si>
    <t>Combined Dinghy Launching and Storage (non mooring holders)</t>
  </si>
  <si>
    <t>Boat wreck removal</t>
  </si>
  <si>
    <t>Individual price on application</t>
  </si>
  <si>
    <t>Use of crane at Two Tree (per boat)</t>
  </si>
  <si>
    <t>Boatman's license</t>
  </si>
  <si>
    <t>Boat licence - up to 12 passengers</t>
  </si>
  <si>
    <t>Boat equipment inspection</t>
  </si>
  <si>
    <t>Test fee, boatman's license (1st class) including consultant fee</t>
  </si>
  <si>
    <t>Berthing at Leigh Wharfs</t>
  </si>
  <si>
    <t>First day free. Per day or part day thereafter</t>
  </si>
  <si>
    <t>Per day or part after 10 days</t>
  </si>
  <si>
    <t>Use of Leigh Wharfs for lifting boats</t>
  </si>
  <si>
    <t>Charge per occasion</t>
  </si>
  <si>
    <t>Bait digging licence</t>
  </si>
  <si>
    <t>Child / OAP</t>
  </si>
  <si>
    <t>Cliff Lift</t>
  </si>
  <si>
    <t>One journey in either direction</t>
  </si>
  <si>
    <t>Event Space - use of beach areas</t>
  </si>
  <si>
    <t>Commercial small</t>
  </si>
  <si>
    <t>Planning and Building Regulation Document History requests                                      (including Tree Preservation Orders)</t>
  </si>
  <si>
    <t>Note</t>
  </si>
  <si>
    <t>Only the owner or owners representative are permitted to view plans or associated documents deposited under Building Regulations</t>
  </si>
  <si>
    <t>Requests relating to planning files do not incur VAT</t>
  </si>
  <si>
    <t>To retrieve and view a file that is stored on-site</t>
  </si>
  <si>
    <t>To retrieve and view a file that is stored off-site (Building Control 1975 - 1987)</t>
  </si>
  <si>
    <t xml:space="preserve">Planning History (Search Agents) </t>
  </si>
  <si>
    <t>Written responses to interested parties (in addition to the retrieval fee)</t>
  </si>
  <si>
    <t>To copy an A4 (297 x 210 mm) document (in addition to the retrieval fee)</t>
  </si>
  <si>
    <t>To copy an A3 (297 x 420 mm) document (in addition to the retrieval fee)</t>
  </si>
  <si>
    <t>To copy an A2 (420 x 594 mm) document (in addition to the retrieval fee)</t>
  </si>
  <si>
    <t>To copy an A1 (594 x 841 mm) document (in addition to the retrieval fee)</t>
  </si>
  <si>
    <t>To copy an A0 (841 x 1189 mm) document (in addition to the retrieval fee)</t>
  </si>
  <si>
    <t>Planning fees</t>
  </si>
  <si>
    <t>Majority set by statute (see separate table)</t>
  </si>
  <si>
    <t>Planning Application and related fees</t>
  </si>
  <si>
    <t>https://www.southend.gov.uk/downloads/download/433/planning-fees</t>
  </si>
  <si>
    <t>Pre-application advice - Large scale major</t>
  </si>
  <si>
    <t>In most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most instances</t>
  </si>
  <si>
    <t>Written advice (Not applicable for this type of development)</t>
  </si>
  <si>
    <t>Meeting plus written advice</t>
  </si>
  <si>
    <t>Follow up meeting plus written advice</t>
  </si>
  <si>
    <t>Pre-application advice - Small scale major</t>
  </si>
  <si>
    <t>In many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many instances</t>
  </si>
  <si>
    <t>Written advice</t>
  </si>
  <si>
    <t>Pre-application advice - Minor</t>
  </si>
  <si>
    <t>Replacement dwelling, one additional dwelling or annex to a dwelling - Written advice only</t>
  </si>
  <si>
    <t>Replacement dwelling, one additional dwelling or annex to a dwelling - Meeting and written advice</t>
  </si>
  <si>
    <t>Replacement dwelling, one additional dwelling or annex to a dwelling - Follow up meeting and written advice</t>
  </si>
  <si>
    <t>Pre-application advice for people wishing to extend/alter a dwelling</t>
  </si>
  <si>
    <t>Duty Planner</t>
  </si>
  <si>
    <t>Free</t>
  </si>
  <si>
    <t>Alterations to a dwelling - Written advice only</t>
  </si>
  <si>
    <t>Alterations to a dwelling - Meeting and written advice</t>
  </si>
  <si>
    <t>Alterations to a dwelling - Follow up meeting and written advice</t>
  </si>
  <si>
    <t>Premium Services (see website for further details)</t>
  </si>
  <si>
    <t>Applications for extensions to a single dwelling through householder planning application or application for prior approcal</t>
  </si>
  <si>
    <t>Applications for certificate of lawful use or development</t>
  </si>
  <si>
    <t>Applications to discharge a condition on a planning permission which does not require consultation</t>
  </si>
  <si>
    <t>Specialist and senior officer pre-application engagement</t>
  </si>
  <si>
    <t>Specialist heritage, design and policy advice</t>
  </si>
  <si>
    <t>Team Leader</t>
  </si>
  <si>
    <t>Group Manager Planning and Building Control</t>
  </si>
  <si>
    <t>Micellaneous Fees</t>
  </si>
  <si>
    <t>Copy of Tree Preservation Order</t>
  </si>
  <si>
    <t>Inspection of compliance with Enforcement Notice</t>
  </si>
  <si>
    <t>Adopted Local Development Framework Documents (per document)</t>
  </si>
  <si>
    <t>Confirmation of compliance with S106 Agreement or CIL Requests</t>
  </si>
  <si>
    <t>High Hedge Complaints</t>
  </si>
  <si>
    <t>Application fee</t>
  </si>
  <si>
    <t>Application fee (concessions only)</t>
  </si>
  <si>
    <t>SUDS Approval Body Applications</t>
  </si>
  <si>
    <t>Suds Application (Major Developments) under 0.5ha</t>
  </si>
  <si>
    <t>Suds Application (Major Developments) 0.5ha - 0.99ha</t>
  </si>
  <si>
    <t>Suds Application (Major Developments) 1ha +</t>
  </si>
  <si>
    <t>Economic Inclusion</t>
  </si>
  <si>
    <t>Delivery of Secretariat Support</t>
  </si>
  <si>
    <t>1.     Commercial Land / Property Transactions</t>
  </si>
  <si>
    <t>Transaction/activity</t>
  </si>
  <si>
    <t>Recommended Fee -</t>
  </si>
  <si>
    <t xml:space="preserve">Property/Surveyors </t>
  </si>
  <si>
    <t>Legal/Solicitor</t>
  </si>
  <si>
    <t>Freehold Transfer / Sale (marketed)</t>
  </si>
  <si>
    <t>Each party to bear own costs</t>
  </si>
  <si>
    <t xml:space="preserve">Each party to bear own costs. </t>
  </si>
  <si>
    <t>(Minimum value £4,000[1])</t>
  </si>
  <si>
    <t>Freehold Transfer / Sale (off-market / special purchaser)</t>
  </si>
  <si>
    <t>1% of greater of market value or agreed price subject to minimum fee £825</t>
  </si>
  <si>
    <t>Simple transfers of land under £1000: £825</t>
  </si>
  <si>
    <t>(Minimum value £4,000)</t>
  </si>
  <si>
    <t xml:space="preserve">For all other transfers by agreement with Legal Services or £110 per hour. </t>
  </si>
  <si>
    <t>New Commercial Lease (marketed)</t>
  </si>
  <si>
    <t>New Commercial Lease (off-market / special purchaser)</t>
  </si>
  <si>
    <t xml:space="preserve">10% of greater of market rent / agreed rent or 1% of market value / agreed premium depending on lease type. </t>
  </si>
  <si>
    <t>By agreement with Legal Services or £110 per hour.</t>
  </si>
  <si>
    <t>Subject to minimum fee £825</t>
  </si>
  <si>
    <t>Supplemental Lease / Short Form Lease or Licence</t>
  </si>
  <si>
    <t>Renewal of lease on same terms (using the same precedent lease as the tenant’s existing lease with no drafting changes (changes to rent, dates etc included).</t>
  </si>
  <si>
    <t>Note: Costs on renewal can only be charged where the lease is contracted out or where a lease is not contracted out but a represented tenant has agreed to pay costs</t>
  </si>
  <si>
    <t>Deed of Release / Deed of Variation or Rectification / Deed of Covenant</t>
  </si>
  <si>
    <t>Licence to Assign / Underlet / Change Use / Alter</t>
  </si>
  <si>
    <t xml:space="preserve">Licence to Assign: £330 minimum </t>
  </si>
  <si>
    <t>Note: + 50% additional charge if more than one element – e.g. to assign and alter would be stated fee x 1.5.</t>
  </si>
  <si>
    <t>Licence to Assign with AGA/GAGA/with guarantor: £550 minimum</t>
  </si>
  <si>
    <t>Surrender of Lease / other legal document.</t>
  </si>
  <si>
    <t>Note: In the case of a surrender and renewal only 50% fee to be charged on surrender and full new lease fee.</t>
  </si>
  <si>
    <r>
      <rPr>
        <sz val="10"/>
        <color theme="0"/>
        <rFont val="Arial"/>
        <family val="2"/>
      </rPr>
      <t>`</t>
    </r>
    <r>
      <rPr>
        <sz val="10"/>
        <color rgb="FF2A1C42"/>
        <rFont val="Arial"/>
        <family val="2"/>
      </rPr>
      <t>1.10</t>
    </r>
  </si>
  <si>
    <t>Registration of Assignment, Underletting or Charge (unless fee otherwise stated in lease)</t>
  </si>
  <si>
    <t>Tenancy at Will</t>
  </si>
  <si>
    <t>£330 minimum</t>
  </si>
  <si>
    <t>Licence to Occupy / Temporary Access Licence e.g. for works access etc</t>
  </si>
  <si>
    <t>Authorised Guarantee Agreement / Other form of Guarantee</t>
  </si>
  <si>
    <t>Rent Deposit Agreement</t>
  </si>
  <si>
    <t>Nomination Agreement</t>
  </si>
  <si>
    <t>Easement / Wayleave / Substation Agreement</t>
  </si>
  <si>
    <t xml:space="preserve">Case by case – minimum fee £550 then hourly rate, total capped at £1,650 depending on complexity. </t>
  </si>
  <si>
    <t>Simple documents: £825</t>
  </si>
  <si>
    <t>Discretion to waive if delivering infrastructure for a Council project.</t>
  </si>
  <si>
    <t>For all other documents by agreement with Legal Services or £110 per hour.</t>
  </si>
  <si>
    <t>Preparation and service of Notices of default (e.g. s.146)</t>
  </si>
  <si>
    <t>Case by Case – minimum fee £250 then hourly rate.</t>
  </si>
  <si>
    <t>Schedule of dilapidations</t>
  </si>
  <si>
    <t>Case by case</t>
  </si>
  <si>
    <t>Agreement for Lease / Option Agreement</t>
  </si>
  <si>
    <t>Minimum fee £500 – case by case, hourly rate applied and capped at £10,000.</t>
  </si>
  <si>
    <t xml:space="preserve">Simple Agreement: £750 </t>
  </si>
  <si>
    <t>If off-market, all Council costs to be underwritten.</t>
  </si>
  <si>
    <t xml:space="preserve">For all other Agreements by agreement with Legal Services or £100 per hour. </t>
  </si>
  <si>
    <t>Legal</t>
  </si>
  <si>
    <t>2.     Right to Buy matters</t>
  </si>
  <si>
    <t>Property</t>
  </si>
  <si>
    <t>Vacation of mortgage/removal of registered charge including sending deeds to borrower’s solicitors</t>
  </si>
  <si>
    <t>Registration of charge (including deferred charges)</t>
  </si>
  <si>
    <t>Notice of Assignment</t>
  </si>
  <si>
    <t>Deed of Variation / Rectification</t>
  </si>
  <si>
    <t>£275 - £550 depending on complexity.</t>
  </si>
  <si>
    <t>£385 for Deed of Variation</t>
  </si>
  <si>
    <t>3.     Beach Huts</t>
  </si>
  <si>
    <t>Consent to assign</t>
  </si>
  <si>
    <t>Notice of assignment for registration of an assignment or a grant of probate of letters of administration</t>
  </si>
  <si>
    <t>Granting new lease</t>
  </si>
  <si>
    <t>4.     S106 Agreements</t>
  </si>
  <si>
    <t>S106 agreements and unilateral undertakings</t>
  </si>
  <si>
    <t>£550 minimum</t>
  </si>
  <si>
    <t>3 or more obligations: £1,650 – £2,750</t>
  </si>
  <si>
    <t>Large sites: £4,400 - £6,600</t>
  </si>
  <si>
    <t>5.     Other / Disbursements</t>
  </si>
  <si>
    <t>Copy documents (non FOI) - certified</t>
  </si>
  <si>
    <t>£55 minimum</t>
  </si>
  <si>
    <t xml:space="preserve">Document recovery charge (if documents held in off site storage) </t>
  </si>
  <si>
    <t xml:space="preserve">Provision of soft copy documents where they are already held electronically </t>
  </si>
  <si>
    <t>Local and Environmental Searches</t>
  </si>
  <si>
    <t>At cost quoted unless unduly complex</t>
  </si>
  <si>
    <t>Land Registry Documents</t>
  </si>
  <si>
    <t xml:space="preserve">Advertising </t>
  </si>
  <si>
    <t>At cost + £30</t>
  </si>
  <si>
    <t>Third party costs (e.g. independent valuation, counsel fees, technical reports needed)</t>
  </si>
  <si>
    <t>At cost quoted</t>
  </si>
  <si>
    <t>Note, additional time cost may be incurred if procurement other than single-source is required.</t>
  </si>
  <si>
    <t xml:space="preserve">               6.     Time charges as applicable / if required.</t>
  </si>
  <si>
    <t>Title</t>
  </si>
  <si>
    <t>Descriptor (indicative)</t>
  </si>
  <si>
    <t>Hourly Rate - Property</t>
  </si>
  <si>
    <t>Director / Head of Service</t>
  </si>
  <si>
    <t xml:space="preserve">Director / Service Lead </t>
  </si>
  <si>
    <t>10+ years Post Qualification Experience</t>
  </si>
  <si>
    <t xml:space="preserve">Team Leader / Senior Surveyor / </t>
  </si>
  <si>
    <t>Team Leader / Manager</t>
  </si>
  <si>
    <t xml:space="preserve">Surveyor / Solicitor/Legal Exec (8 years plus PQE) </t>
  </si>
  <si>
    <t xml:space="preserve">Experienced Surveyor / Solicitor / Legal Executive  </t>
  </si>
  <si>
    <t>8 years Post Qualification Experience</t>
  </si>
  <si>
    <t xml:space="preserve">Surveyor/ Solicitor/Legal Exec </t>
  </si>
  <si>
    <t>0-7 years Post Qualification Experience</t>
  </si>
  <si>
    <t>Graduate Surveyor / Trainee Legal Exec/Trainee Solicitor</t>
  </si>
  <si>
    <t>Paralegal</t>
  </si>
  <si>
    <t>Registration Service</t>
  </si>
  <si>
    <t>No increase by GRO</t>
  </si>
  <si>
    <t>Under Review by GRO</t>
  </si>
  <si>
    <t>From the General Register Office, Office of National Statistics,</t>
  </si>
  <si>
    <t>Statutory Fees set by the GRO * Subject to a potential price increase</t>
  </si>
  <si>
    <t>Cost of Certificates</t>
  </si>
  <si>
    <t>From Registrar who registered Birth, Death or Marriage:</t>
  </si>
  <si>
    <t>Standard Certificate (at time of registration)</t>
  </si>
  <si>
    <t>Short Birth Certificate (at time of registration)</t>
  </si>
  <si>
    <t>Issuing Certificate after time of registration</t>
  </si>
  <si>
    <t>Cost of Copy Certificates</t>
  </si>
  <si>
    <t>Standard Certificate</t>
  </si>
  <si>
    <t>Short Birth Certificate</t>
  </si>
  <si>
    <t xml:space="preserve">Forename added within 12 months of birth registration </t>
  </si>
  <si>
    <t xml:space="preserve">Consideration by Registrar / Superintendent Registrar of a correction application </t>
  </si>
  <si>
    <t xml:space="preserve">Consideration by the Registrar General of a correction application </t>
  </si>
  <si>
    <t>Next Day Service (order by 2pm)</t>
  </si>
  <si>
    <t xml:space="preserve">Postage costs for postal certificates (UK only) Recorded </t>
  </si>
  <si>
    <t xml:space="preserve">Postage costs for postal certificates (UK only) Special Delivery </t>
  </si>
  <si>
    <t>Marriage and Civil Partnership Ceremonies</t>
  </si>
  <si>
    <t>Southend Register Office Approved Premises in City of Southend and Essex</t>
  </si>
  <si>
    <t>Notice Fee per person *</t>
  </si>
  <si>
    <t>On giving notice to a registration authority (Registration Abroad and Certificates) Order 2005, article 17(2) (certified impediment)</t>
  </si>
  <si>
    <t>Registrar - notice of marriage of a house-bound person</t>
  </si>
  <si>
    <t>Registrar – Attending a marriage at the residence of a house-bound person</t>
  </si>
  <si>
    <t>Entering a notice of marriage by Registrar General’s Licence for an end of life person  (not paid to Council)</t>
  </si>
  <si>
    <t>Attending a marriage by Registrar General’s licence for an end of life person (not paid to Council)</t>
  </si>
  <si>
    <t>Issue of Registrar General's licence for an end of life person (not paid to Council)</t>
  </si>
  <si>
    <t xml:space="preserve">Registrar - Attending at a place of worship </t>
  </si>
  <si>
    <t>Registrar - Attending at the residence of a house-bound person</t>
  </si>
  <si>
    <t xml:space="preserve">Consideration by a Superintendent Registrar of a divorce/civil partnership dissolution obtained outside of the British Isles </t>
  </si>
  <si>
    <t xml:space="preserve">Consideration by the Registrar General of a divorce/civil partnership dissolution obtained outside of the British Isles </t>
  </si>
  <si>
    <t xml:space="preserve">Consideration in reduction of 28 day notice to marry </t>
  </si>
  <si>
    <t>Registrar – certification of a place of meeting for religious worship</t>
  </si>
  <si>
    <t>Registration of a building for the solemnisation of marriages</t>
  </si>
  <si>
    <t xml:space="preserve">Registration of a building which has previously been registered for  the solemnisation of marriages </t>
  </si>
  <si>
    <t>Southend Register Office Approved Premises in City of Southend &amp; Essex (price includes registrar attendance &amp; room hire). Excludes Marriage/Civil Partnership Certificate at Statutory £11 fee per certificate</t>
  </si>
  <si>
    <t>Citizenship Ceremonies</t>
  </si>
  <si>
    <t>Application</t>
  </si>
  <si>
    <t>Standard Group Ceremony</t>
  </si>
  <si>
    <t xml:space="preserve">Marriage, Civil Partnership, Renewal of Vows and Commitment Ceremonies  </t>
  </si>
  <si>
    <t>Non statutory fees, set by Local Authority (price includes registrar attendance, room hire, decorative flowers and commerative box) Excludes Marriage/Civil Partnership Certificate at Statutory £11 fee per certificate</t>
  </si>
  <si>
    <t>Jubilee Room</t>
  </si>
  <si>
    <t>Weekdays Monday - Thursday</t>
  </si>
  <si>
    <t>Friday &amp; Saturday</t>
  </si>
  <si>
    <t>Victoria Room</t>
  </si>
  <si>
    <t>Naming Ceremonies</t>
  </si>
  <si>
    <t>Non statutory fees, set by Local Authority (price includes registrar attendance, room hire, decorative flowers &amp; ceremony pack* VAT charge applies) Excludes Marriage/Civil Partnership Certificate at Statutory £11 fee per certificate</t>
  </si>
  <si>
    <t>Approved Premises Marriage/Civil Partnership Ceremonies (price includes registrar attendance &amp; commemorative box) Excludes Marriage/Civil Partnership Certificate at Statutory £11 fee per certificate</t>
  </si>
  <si>
    <t>Monday - Thursday</t>
  </si>
  <si>
    <t>Sundays &amp; Bank Holidays</t>
  </si>
  <si>
    <t>6pm - 9pm Mon - Thurs</t>
  </si>
  <si>
    <t>6pm - 9pm Friday &amp; Saturday</t>
  </si>
  <si>
    <t>6pm - 9pm Sundays and Bank Holidays</t>
  </si>
  <si>
    <t>Approved Premises Renewal of Vows/Commitment Ceremonies (price includes registrar attendance &amp; commemorative box) Excludes Marriage/Civil Partnership Certificate at Statutory £11 fee per certificate</t>
  </si>
  <si>
    <t xml:space="preserve">Approved Premises Naming Ceremonies (price includes registrar attendance &amp; ceremony pack)  </t>
  </si>
  <si>
    <t>Friday &amp; Saturdays</t>
  </si>
  <si>
    <t xml:space="preserve">Individual Citizenship Ceremonies </t>
  </si>
  <si>
    <t>Staff Attendance – Approved Premises (Monday - Friday)</t>
  </si>
  <si>
    <t>Jubilee Room (Monday - Friday) -  includes room hire</t>
  </si>
  <si>
    <t>Victoria Room (Monday - Friday) - includes room hire</t>
  </si>
  <si>
    <t>Premises License Fees</t>
  </si>
  <si>
    <t>Approved Premises Inspection Fee includes health &amp; safety inspection</t>
  </si>
  <si>
    <t>Approved Premises Application – additional room/decision Review</t>
  </si>
  <si>
    <t>Private Premises Health &amp; Safety Inspection</t>
  </si>
  <si>
    <t>Sundry Sales</t>
  </si>
  <si>
    <t>Confetti</t>
  </si>
  <si>
    <t>All appointments - Bookings/amendments/cancellation fees</t>
  </si>
  <si>
    <t>In the event that the customer makes changes to a booking the following fees will apply:</t>
  </si>
  <si>
    <t>For a ceremony (does not apply to Marriages &amp; Civil Partnerships in the Register Office) a £50 deposit is required which is part of the overall fee. If it is subsequently cancelled with : -</t>
  </si>
  <si>
    <t xml:space="preserve"> - amendment of date of ceremony</t>
  </si>
  <si>
    <t xml:space="preserve"> - less than two months notice  - or failure to cancel - no refund full fee lost</t>
  </si>
  <si>
    <t>Full Fee</t>
  </si>
  <si>
    <t xml:space="preserve"> - notice of marriage / civil partnership cancelled within 24 hours of appointment</t>
  </si>
  <si>
    <t>Certificate Search - Incorrect info provided by client 50% of Certificate fee ( £11/2 = £5.50 ) retained</t>
  </si>
  <si>
    <t>Wedding Décor Package</t>
  </si>
  <si>
    <t>Victoria Room - Chair Covers only</t>
  </si>
  <si>
    <t>Jubilee Room - Backdrop only</t>
  </si>
  <si>
    <t>Jubilee Room - Backdrop, Aisle Runner and Chair Covers</t>
  </si>
  <si>
    <t>Porters - Chair Covers and Aisle Runner</t>
  </si>
  <si>
    <t>Food Certification</t>
  </si>
  <si>
    <t>Standard Food Export Certificate (includes premises endorsements, Health Certificates, Export Certificates and attestations). There will additionally be a charge for officer time pro rata (on average this is 1.5 hours - please see charge - All Services (per hour))*</t>
  </si>
  <si>
    <t>Food Export Certificate additional costs + all services per officer hour charge and additional cost incurred, for sampling and anaylsis (to be advised at the time)</t>
  </si>
  <si>
    <t>Export Health Certificate (costed based on 1 hr officer time anything exceeding will be charged as per all services per hour)</t>
  </si>
  <si>
    <t>Registration Confirmation letter (all premises including vessels)</t>
  </si>
  <si>
    <t>Registration Confirmation letter-certified (council  stamp)</t>
  </si>
  <si>
    <t>Food Surrender Certificate</t>
  </si>
  <si>
    <t>Collect / Dispose Unfit Food (per hour)</t>
  </si>
  <si>
    <t>Food Hygiene Rating Scheme rescore request</t>
  </si>
  <si>
    <t>Food Hygiene Rating Scheme replacement documents</t>
  </si>
  <si>
    <t>Environmental Protection</t>
  </si>
  <si>
    <t>Environmental Regulation of Industrial Processes (Local Air Pollution Control)</t>
  </si>
  <si>
    <t>All Statuatory Fees Published on Defra Website: https://www.gov.uk/government/publications/environmental-regulation-of-industrial-plant-fees-and-charges</t>
  </si>
  <si>
    <t>Pre-Application Planning - Expert Acoustic Advice (cost per hour)</t>
  </si>
  <si>
    <t>Permitted Process enquiry</t>
  </si>
  <si>
    <t>Contaminated Land and other Environmental Information Regulations Search</t>
  </si>
  <si>
    <t>Dog Warden Service</t>
  </si>
  <si>
    <t>Initial Animal Warden fee (includes prescribed fee/collection/transport/initial kennelling/microchipping)</t>
  </si>
  <si>
    <t>Plus Kennelling charge for each additional day or part day</t>
  </si>
  <si>
    <t>Microchipping Fee (if done by Animal Warden)</t>
  </si>
  <si>
    <t>If dog collected before first night kennelling (Prescribed fee + Transport / microchip)</t>
  </si>
  <si>
    <t>Regulatory Services</t>
  </si>
  <si>
    <t xml:space="preserve">All Services (per hour)                                                                         </t>
  </si>
  <si>
    <t>Petroleum - Statutory fees</t>
  </si>
  <si>
    <t>Statutory fees announced in-year</t>
  </si>
  <si>
    <t>Not exceeding 2,500 litres (for 1 Year - additional charges apply for 2/3 Years)</t>
  </si>
  <si>
    <t>Exceeding 2,500 litres but not exceeding 50,000 litres (for 1 Year - additional charges apply for 2/3 Years)</t>
  </si>
  <si>
    <t>Exceeding 50,000 litres (for 1 Year - additional charges apply for 2/3 Years)</t>
  </si>
  <si>
    <t>Research on plans of disused sites</t>
  </si>
  <si>
    <t>Explosives - statutory fees</t>
  </si>
  <si>
    <t>Initial Licence of premises for keeping of explosives (1 Year new Licence - additional fees apply for 2-5 years)</t>
  </si>
  <si>
    <t>Renewal of Licence (1 Year new Licence - additional fees apply for 2-5 years)</t>
  </si>
  <si>
    <t>Variation of Licence (amend name or address of site). Other variations at reasonable cost of work done by Licensing Service.</t>
  </si>
  <si>
    <t>Transfer or replacement of Licence document</t>
  </si>
  <si>
    <t>Licence to sell explosives all year round</t>
  </si>
  <si>
    <t>Licence Variation</t>
  </si>
  <si>
    <t>Transfer of licence</t>
  </si>
  <si>
    <t>Replacent documents</t>
  </si>
  <si>
    <t>Sex Establishments</t>
  </si>
  <si>
    <t>Application fee (non refundable) * + £1500 if it goes to Formal Hearing</t>
  </si>
  <si>
    <t>Annual Licence Renewal* + £1500 if it goes to Formal Hearing</t>
  </si>
  <si>
    <t>Transfer</t>
  </si>
  <si>
    <t>Variation * + £1500 if it goes to Formal Hearing</t>
  </si>
  <si>
    <t>SEV Paragraph 7 Waiver application fee</t>
  </si>
  <si>
    <t>Replacement for lost documents / Change of Circumstances</t>
  </si>
  <si>
    <t>Hackney Carriage and Private Hire Licence Fees</t>
  </si>
  <si>
    <t>Vehicles Hackney Carriage</t>
  </si>
  <si>
    <t>1 Year</t>
  </si>
  <si>
    <t>(Replacement Vehicle Fee)</t>
  </si>
  <si>
    <t>Vehicles Private Hire</t>
  </si>
  <si>
    <t>Replacement Vehicle Fee</t>
  </si>
  <si>
    <t>Drivers</t>
  </si>
  <si>
    <t>Licence Fee on First Application and Knowledge Test: 3 Years or part thereof (non used costs refunded if not successful)</t>
  </si>
  <si>
    <t>Enhanced DVLA Records for check for applicants for Hackney Carriage and Private Hire Drivers Licences</t>
  </si>
  <si>
    <t>Licence Renewal Fee</t>
  </si>
  <si>
    <t>Hackney Carriage Vehicle Licence Transfer Administration Fee</t>
  </si>
  <si>
    <t>Additional DBS check when 1st one has been mislaid by applicant</t>
  </si>
  <si>
    <t>Failure to attend an appointment</t>
  </si>
  <si>
    <t>Private Hire Operators</t>
  </si>
  <si>
    <t>5 Years</t>
  </si>
  <si>
    <t>Between 2 &amp; 3 yrs</t>
  </si>
  <si>
    <t>Less than 2 Years</t>
  </si>
  <si>
    <t>If only 3 or less Private Hire Vehicles Licensed an operator may opt for 1 year</t>
  </si>
  <si>
    <t>Replacements</t>
  </si>
  <si>
    <t>Driver’s Badge</t>
  </si>
  <si>
    <t>Licence Plate</t>
  </si>
  <si>
    <t>Plate Holder</t>
  </si>
  <si>
    <t>Door stikcers (each)</t>
  </si>
  <si>
    <t>Internal Disc</t>
  </si>
  <si>
    <t>Supply of Copy Licence</t>
  </si>
  <si>
    <t>Registers</t>
  </si>
  <si>
    <t>Hackney Carriage Register of Licensees</t>
  </si>
  <si>
    <t>Private Hire Register of Licensees</t>
  </si>
  <si>
    <t>Safety and Licensing</t>
  </si>
  <si>
    <t xml:space="preserve">Skin Piercing Registration </t>
  </si>
  <si>
    <t>Tattoo convention - venue charge</t>
  </si>
  <si>
    <t>Tattoo convention - individual registration</t>
  </si>
  <si>
    <t xml:space="preserve">Massage Establishments - Licence </t>
  </si>
  <si>
    <t>Massage Establishments - Renewal paid prior to renewal period expiry</t>
  </si>
  <si>
    <t>Massage Establishments - Renewal paid after renewal period has expired</t>
  </si>
  <si>
    <t>Note: where a licence does not proceed to inspection stage any refund permittted will include a deduction of 13% for pre inspection processing costs</t>
  </si>
  <si>
    <t>Access to CCTV Footage</t>
  </si>
  <si>
    <t>Insurance Company evidential requests</t>
  </si>
  <si>
    <t>CCTV Dark Screen Monitoring (excluding set up costs)</t>
  </si>
  <si>
    <t>Barrier Control Management</t>
  </si>
  <si>
    <t>PTZ camera (Busy public space)</t>
  </si>
  <si>
    <t>PTZ camera (Quiet public space/private land)</t>
  </si>
  <si>
    <t>Fixed camera site (External)</t>
  </si>
  <si>
    <t>Fixed camera (Internal)</t>
  </si>
  <si>
    <t>Yearly Admin charge of a mobile camera including downloads and maintenance</t>
  </si>
  <si>
    <t>CCTV Mobile unit 8hr booking</t>
  </si>
  <si>
    <t>CCTV Mobile unit 4hr booking</t>
  </si>
  <si>
    <t>Additional hourly charge above the 4/8hr</t>
  </si>
  <si>
    <t>CCTV Mobile unit 8hr booking for authorities/agencies signed up to the Southend CCTV partnership.</t>
  </si>
  <si>
    <t>CCTV Mobile unit 4hr booking for authorities/agencies signed up to the Southend CCTV partnership.</t>
  </si>
  <si>
    <t>Additional hourly charge above the 4/8hr for authorities/agencies signed up to the Southend CCTV partnership.</t>
  </si>
  <si>
    <t>Placement of a mobile camera</t>
  </si>
  <si>
    <t>Scrap Metal Dealers</t>
  </si>
  <si>
    <t>Scrap Metal site - New</t>
  </si>
  <si>
    <t>Scrap Metal site - Renewal</t>
  </si>
  <si>
    <t>Scrap Metal site - Variation</t>
  </si>
  <si>
    <t>Additional Scrap Metal site (per site)</t>
  </si>
  <si>
    <t>Scrap Metal Collector- New</t>
  </si>
  <si>
    <t>Scrap Metal Collector- Renewal</t>
  </si>
  <si>
    <t>Scrap Metal Collector- Variation</t>
  </si>
  <si>
    <t xml:space="preserve">Scrap Metal Collector- Change of Address </t>
  </si>
  <si>
    <t>Copy Licence</t>
  </si>
  <si>
    <t>Certified Copy Licence</t>
  </si>
  <si>
    <t>Items on the Highway</t>
  </si>
  <si>
    <t>Licence to place items on the highway (Per Square Metre) (subject to building and planning act being repealled)</t>
  </si>
  <si>
    <t>Pavement Licence (subject to building and planning act NOT being repealled)</t>
  </si>
  <si>
    <t>Energy Services</t>
  </si>
  <si>
    <t>Energy Project Manager (Day Rate)</t>
  </si>
  <si>
    <t xml:space="preserve">Sustainability Officer (Day Rate) </t>
  </si>
  <si>
    <t>Energy Implementation Advice (Day Rate)</t>
  </si>
  <si>
    <t>Southend Town Centre charges</t>
  </si>
  <si>
    <t>Commercial events</t>
  </si>
  <si>
    <t>Mon - Fri (per day)</t>
  </si>
  <si>
    <t>Sat / Sunday (per day)</t>
  </si>
  <si>
    <t>Weekly charge (Mon - Sun)</t>
  </si>
  <si>
    <t>Thurs - Sun inclusive</t>
  </si>
  <si>
    <t>Charities and Community Organisations (events only)</t>
  </si>
  <si>
    <t>Mon - Sun - Victoria Circus / Gateway / Royal Square / City Beach</t>
  </si>
  <si>
    <t>Mon - Sun - Lloyds Bank (Charity Street Collections ONLY)</t>
  </si>
  <si>
    <t xml:space="preserve"> Free </t>
  </si>
  <si>
    <t>Mon - Sun - All other areas (Contact Business Support for more information)</t>
  </si>
  <si>
    <t>Price subject to discussion regarding nature of event (£100 to £1,000)</t>
  </si>
  <si>
    <t>Market Pitch Fee (per 3m x 3m pitch, per day)</t>
  </si>
  <si>
    <t>Tourism charges</t>
  </si>
  <si>
    <t>Filming and photography</t>
  </si>
  <si>
    <t>Admin events and films (payable by all except student film makers)</t>
  </si>
  <si>
    <t>Location fee - commercial - per hour or part thereof</t>
  </si>
  <si>
    <t>Location fee - non commercial  - per hour or part thereof</t>
  </si>
  <si>
    <t xml:space="preserve">Commercial filming -full day </t>
  </si>
  <si>
    <t>Commercial filming -half day up to 4 hours</t>
  </si>
  <si>
    <t>Non commercial filming - full day</t>
  </si>
  <si>
    <t>Non commercial filming - half day up to 4 hours</t>
  </si>
  <si>
    <t>Photography -Commercial photographic stills</t>
  </si>
  <si>
    <t>Photography -Promotional photographic stills</t>
  </si>
  <si>
    <t>Events</t>
  </si>
  <si>
    <t>Application for an event permit</t>
  </si>
  <si>
    <t>Fleet Hire Charges  - VAT Chargeable in addition on external hire</t>
  </si>
  <si>
    <t>Small Van Full Day</t>
  </si>
  <si>
    <t>Small Van Half Day</t>
  </si>
  <si>
    <t>Small Van Cost Per Mile</t>
  </si>
  <si>
    <t>Large Van Full Day</t>
  </si>
  <si>
    <t>Large Van Half Day</t>
  </si>
  <si>
    <t>Large Van Cost Per Mile</t>
  </si>
  <si>
    <t>Open Back Tipper Full Day/Crew Cab</t>
  </si>
  <si>
    <t>Open Back Tipper Half Day/ Crew Cab</t>
  </si>
  <si>
    <t>Minibus (up to 16 seater) Full Day</t>
  </si>
  <si>
    <t>Minibus (up to 16 seater) Half Day</t>
  </si>
  <si>
    <t>Minibus Cost Per Mile</t>
  </si>
  <si>
    <t>Driving Assessment for small vehicle</t>
  </si>
  <si>
    <t>Licence Check</t>
  </si>
  <si>
    <t>Training &amp; test for minibus - internal staff and LA Schools only</t>
  </si>
  <si>
    <t>Above with Passenger Transport vehicle</t>
  </si>
  <si>
    <t>Parental Contribution (Post 16 Transport)</t>
  </si>
  <si>
    <t>Parental Contribution</t>
  </si>
  <si>
    <t>£500.00 or total cost whichever is greater</t>
  </si>
  <si>
    <t>Waste Collection</t>
  </si>
  <si>
    <t>The following waste collection charges are set and levied by the Council's Waste Collection Contractor. They are set out here for information purposes only.</t>
  </si>
  <si>
    <t>Garden Waste</t>
  </si>
  <si>
    <t>Garden Waste Sacks (roll of 10 sacks)</t>
  </si>
  <si>
    <t>240 litre Garden waste bin (to purchase, one off cost)</t>
  </si>
  <si>
    <t>52 week garden waste permit (annual payment by direct debit)</t>
  </si>
  <si>
    <t>52 week garden waste permit (payment by cheque/card)</t>
  </si>
  <si>
    <t>Bulky Waste</t>
  </si>
  <si>
    <t>1st individual bulky item</t>
  </si>
  <si>
    <t>2nd individual bulky item</t>
  </si>
  <si>
    <t>3rd individual bulky item</t>
  </si>
  <si>
    <t>4th individual bulky item</t>
  </si>
  <si>
    <t>5th individual bulky item</t>
  </si>
  <si>
    <t>Combined items:</t>
  </si>
  <si>
    <t>Three piece suite</t>
  </si>
  <si>
    <t>Dining Table and 6 chairs</t>
  </si>
  <si>
    <t>Max 5 items booked at any one time, other materials or more than 5 items - quotation needed</t>
  </si>
  <si>
    <t>*These are the provisional charges proposed by the contractor delivering the service</t>
  </si>
  <si>
    <t>Zone 1a
8am - 9pm</t>
  </si>
  <si>
    <t>Up to 13 hrs</t>
  </si>
  <si>
    <t>Single Yellow Line Permit</t>
  </si>
  <si>
    <t>Tradesperson Permit (On and Off street inc RPZ) 8am to 6pm Monday to Saturday</t>
  </si>
  <si>
    <t>£11.00 (Max 12 books a year)</t>
  </si>
  <si>
    <t xml:space="preserve">Free Parking in Zones 2 and 3 car parks - 2 days per annum only </t>
  </si>
  <si>
    <t>Exclusive Rights of Burial including Registration in traditional Grave - Resident</t>
  </si>
  <si>
    <t>Commital Gold - Cremation only (Any age). Family attending (No service, organist or music, incl of environmental charge) - Resident</t>
  </si>
  <si>
    <t>Commital Silver - Cremation only (Any Age) No Family attending (No Service, organist or Music, incl environmental charge) - Resident</t>
  </si>
  <si>
    <t>Single Photo (shown throughout Service)</t>
  </si>
  <si>
    <t>Physical copy (DVD/Blu-Ray/USB Stick)</t>
  </si>
  <si>
    <t>Family supplied video checking</t>
  </si>
  <si>
    <t xml:space="preserve">To provide free parking in Council car parks all day on Sundays in December and Christmas Day (except those with barriers) </t>
  </si>
  <si>
    <t>Other related charges</t>
  </si>
  <si>
    <t>Disabled Parking Bays - Signs, Lines and Admin - TRO is also required</t>
  </si>
  <si>
    <t>Disabled Parking Bays - Traffic Regulation Order (TRO) required which includes advert and consultation period - Line 58 also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</si>
</sst>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 ;\(#,##0.00\)"/>
    <numFmt numFmtId="166" formatCode="&quot;£&quot;#,##0.00"/>
    <numFmt numFmtId="167" formatCode="#,##0.00\ "/>
  </numFmts>
  <fonts count="59"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rgb="FFFF0000"/>
      <name val="Arial"/>
      <family val="2"/>
    </font>
    <font>
      <b/>
      <sz val="12"/>
      <name val="Arial"/>
      <family val="2"/>
    </font>
    <font>
      <b/>
      <sz val="15"/>
      <color theme="3"/>
      <name val="Arial"/>
      <family val="2"/>
    </font>
    <font>
      <b/>
      <sz val="11"/>
      <color theme="3"/>
      <name val="Calibri"/>
      <family val="2"/>
      <scheme val="minor"/>
    </font>
    <font>
      <b/>
      <sz val="10"/>
      <color rgb="FF00B050"/>
      <name val="Arial"/>
      <family val="2"/>
    </font>
    <font>
      <b/>
      <sz val="13"/>
      <color theme="3"/>
      <name val="Arial"/>
      <family val="2"/>
    </font>
    <font>
      <vertAlign val="superscript"/>
      <sz val="12"/>
      <name val="Arial"/>
      <family val="2"/>
    </font>
    <font>
      <sz val="10"/>
      <color theme="1"/>
      <name val="Arial"/>
      <family val="2"/>
    </font>
    <font>
      <sz val="12"/>
      <color rgb="FF7030A0"/>
      <name val="Arial"/>
      <family val="2"/>
    </font>
    <font>
      <sz val="12"/>
      <color rgb="FF00B050"/>
      <name val="Arial"/>
      <family val="2"/>
    </font>
    <font>
      <sz val="12"/>
      <color rgb="FF002060"/>
      <name val="Arial"/>
      <family val="2"/>
    </font>
    <font>
      <b/>
      <u/>
      <sz val="12"/>
      <name val="Arial"/>
      <family val="2"/>
    </font>
    <font>
      <b/>
      <sz val="12"/>
      <color theme="3"/>
      <name val="Arial"/>
      <family val="2"/>
    </font>
    <font>
      <sz val="12"/>
      <color indexed="8"/>
      <name val="Arial"/>
      <family val="2"/>
    </font>
    <font>
      <sz val="12"/>
      <color rgb="FF92D050"/>
      <name val="Arial"/>
      <family val="2"/>
    </font>
    <font>
      <sz val="12"/>
      <color theme="1"/>
      <name val="Arial"/>
      <family val="2"/>
    </font>
    <font>
      <sz val="12"/>
      <color theme="1"/>
      <name val="Calibri"/>
      <family val="2"/>
      <scheme val="minor"/>
    </font>
    <font>
      <u/>
      <sz val="12"/>
      <color theme="10"/>
      <name val="Arial"/>
      <family val="2"/>
    </font>
    <font>
      <b/>
      <sz val="14"/>
      <color rgb="FF000000"/>
      <name val="Calibri"/>
      <family val="2"/>
    </font>
    <font>
      <sz val="11"/>
      <color rgb="FF000000"/>
      <name val="Calibri"/>
      <family val="2"/>
    </font>
    <font>
      <b/>
      <sz val="11"/>
      <color rgb="FFFF0000"/>
      <name val="Calibri"/>
      <family val="2"/>
    </font>
    <font>
      <b/>
      <sz val="11"/>
      <color rgb="FF000000"/>
      <name val="Arial"/>
      <family val="2"/>
    </font>
    <font>
      <sz val="11"/>
      <color rgb="FF000000"/>
      <name val="Arial"/>
      <family val="2"/>
    </font>
    <font>
      <sz val="11"/>
      <name val="Arial"/>
      <family val="2"/>
    </font>
    <font>
      <sz val="10"/>
      <color rgb="FF000000"/>
      <name val="Arial"/>
      <family val="2"/>
    </font>
    <font>
      <sz val="11"/>
      <color theme="1"/>
      <name val="Arial"/>
      <family val="2"/>
    </font>
    <font>
      <b/>
      <sz val="10"/>
      <color rgb="FF7030A0"/>
      <name val="Arial"/>
      <family val="2"/>
    </font>
    <font>
      <sz val="10"/>
      <color rgb="FF00B050"/>
      <name val="Arial"/>
      <family val="2"/>
    </font>
    <font>
      <b/>
      <sz val="10"/>
      <color rgb="FFFFC000"/>
      <name val="Arial"/>
      <family val="2"/>
    </font>
    <font>
      <sz val="10"/>
      <color rgb="FFFF0000"/>
      <name val="Arial"/>
      <family val="2"/>
    </font>
    <font>
      <sz val="10"/>
      <color indexed="10"/>
      <name val="Arial"/>
      <family val="2"/>
    </font>
    <font>
      <sz val="12"/>
      <color indexed="10"/>
      <name val="Arial"/>
      <family val="2"/>
    </font>
    <font>
      <i/>
      <sz val="12"/>
      <name val="Arial"/>
      <family val="2"/>
    </font>
    <font>
      <sz val="12"/>
      <color rgb="FF000000"/>
      <name val="Arial"/>
      <family val="2"/>
    </font>
    <font>
      <strike/>
      <sz val="12"/>
      <name val="Arial"/>
      <family val="2"/>
    </font>
    <font>
      <sz val="12"/>
      <color rgb="FF00B0F0"/>
      <name val="Arial"/>
      <family val="2"/>
    </font>
    <font>
      <sz val="14"/>
      <name val="Arial"/>
      <family val="2"/>
    </font>
    <font>
      <b/>
      <sz val="10"/>
      <color rgb="FFFF0000"/>
      <name val="Arial"/>
      <family val="2"/>
    </font>
    <font>
      <sz val="9"/>
      <name val="Arial"/>
      <family val="2"/>
    </font>
    <font>
      <sz val="11"/>
      <color theme="1"/>
      <name val="Calibri"/>
      <family val="2"/>
    </font>
    <font>
      <b/>
      <sz val="11"/>
      <color theme="1"/>
      <name val="Calibri"/>
      <family val="2"/>
    </font>
    <font>
      <sz val="12"/>
      <color theme="1"/>
      <name val="Calibri"/>
      <family val="2"/>
    </font>
    <font>
      <u/>
      <sz val="6"/>
      <color indexed="12"/>
      <name val="Arial"/>
      <family val="2"/>
    </font>
    <font>
      <u/>
      <sz val="12"/>
      <name val="Arial"/>
      <family val="2"/>
    </font>
    <font>
      <b/>
      <u/>
      <sz val="12"/>
      <color rgb="FFFF0000"/>
      <name val="Arial"/>
      <family val="2"/>
    </font>
    <font>
      <u/>
      <sz val="11"/>
      <color theme="10"/>
      <name val="Calibri"/>
      <family val="2"/>
      <scheme val="minor"/>
    </font>
    <font>
      <b/>
      <sz val="14"/>
      <color theme="3"/>
      <name val="Arial"/>
      <family val="2"/>
    </font>
    <font>
      <b/>
      <sz val="11"/>
      <color rgb="FF2A1C42"/>
      <name val="Arial"/>
      <family val="2"/>
    </font>
    <font>
      <b/>
      <sz val="10"/>
      <color rgb="FF2A1C42"/>
      <name val="Arial"/>
      <family val="2"/>
    </font>
    <font>
      <sz val="10"/>
      <color rgb="FF2A1C42"/>
      <name val="Arial"/>
      <family val="2"/>
    </font>
    <font>
      <sz val="10"/>
      <color theme="0"/>
      <name val="Arial"/>
      <family val="2"/>
    </font>
    <font>
      <b/>
      <sz val="14"/>
      <name val="Arial"/>
      <family val="2"/>
    </font>
    <font>
      <sz val="12"/>
      <color rgb="FF041C2C"/>
      <name val="Arial"/>
      <family val="2"/>
    </font>
    <font>
      <u/>
      <sz val="12"/>
      <color rgb="FF041C2C"/>
      <name val="Arial"/>
      <family val="2"/>
    </font>
    <font>
      <b/>
      <sz val="16"/>
      <color theme="3"/>
      <name val="Arial"/>
      <family val="2"/>
    </font>
  </fonts>
  <fills count="14">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rgb="FFFFB3B3"/>
        <bgColor rgb="FF000000"/>
      </patternFill>
    </fill>
    <fill>
      <patternFill patternType="solid">
        <fgColor rgb="FFD9E1F2"/>
        <bgColor rgb="FF000000"/>
      </patternFill>
    </fill>
    <fill>
      <patternFill patternType="solid">
        <fgColor rgb="FFFFF2CC"/>
        <bgColor rgb="FF000000"/>
      </patternFill>
    </fill>
    <fill>
      <patternFill patternType="solid">
        <fgColor rgb="FFC6E0B4"/>
        <bgColor rgb="FF000000"/>
      </patternFill>
    </fill>
    <fill>
      <patternFill patternType="solid">
        <fgColor rgb="FFFFFFFF"/>
        <bgColor indexed="64"/>
      </patternFill>
    </fill>
    <fill>
      <patternFill patternType="solid">
        <fgColor theme="0"/>
        <bgColor rgb="FF000000"/>
      </patternFill>
    </fill>
    <fill>
      <patternFill patternType="solid">
        <fgColor theme="5" tint="0.79998168889431442"/>
        <bgColor indexed="64"/>
      </patternFill>
    </fill>
    <fill>
      <patternFill patternType="solid">
        <fgColor theme="7" tint="0.79998168889431442"/>
        <bgColor indexed="64"/>
      </patternFill>
    </fill>
    <fill>
      <patternFill patternType="solid">
        <fgColor rgb="FFE2DFCC"/>
        <bgColor indexed="64"/>
      </patternFill>
    </fill>
  </fills>
  <borders count="49">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ck">
        <color theme="4" tint="0.499984740745262"/>
      </top>
      <bottom/>
      <diagonal/>
    </border>
    <border>
      <left/>
      <right/>
      <top style="medium">
        <color indexed="64"/>
      </top>
      <bottom style="medium">
        <color indexed="64"/>
      </bottom>
      <diagonal/>
    </border>
    <border>
      <left style="medium">
        <color indexed="64"/>
      </left>
      <right style="medium">
        <color indexed="64"/>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right style="medium">
        <color indexed="64"/>
      </right>
      <top/>
      <bottom style="thick">
        <color theme="4" tint="0.499984740745262"/>
      </bottom>
      <diagonal/>
    </border>
    <border>
      <left style="medium">
        <color indexed="64"/>
      </left>
      <right/>
      <top style="medium">
        <color indexed="64"/>
      </top>
      <bottom style="thick">
        <color theme="4" tint="0.499984740745262"/>
      </bottom>
      <diagonal/>
    </border>
    <border>
      <left/>
      <right style="thin">
        <color indexed="64"/>
      </right>
      <top style="medium">
        <color theme="4" tint="0.39997558519241921"/>
      </top>
      <bottom style="thin">
        <color indexed="64"/>
      </bottom>
      <diagonal/>
    </border>
    <border>
      <left style="thin">
        <color indexed="64"/>
      </left>
      <right style="thin">
        <color indexed="64"/>
      </right>
      <top style="thick">
        <color theme="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ck">
        <color theme="4" tint="0.499984740745262"/>
      </top>
      <bottom style="thin">
        <color indexed="64"/>
      </bottom>
      <diagonal/>
    </border>
  </borders>
  <cellStyleXfs count="26">
    <xf numFmtId="0" fontId="0" fillId="0" borderId="0"/>
    <xf numFmtId="43" fontId="1" fillId="0" borderId="0" applyFont="0" applyFill="0" applyBorder="0" applyAlignment="0" applyProtection="0"/>
    <xf numFmtId="0" fontId="6" fillId="0" borderId="1" applyNumberFormat="0" applyFill="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7" fillId="0" borderId="0" applyNumberFormat="0" applyFill="0" applyBorder="0" applyAlignment="0" applyProtection="0"/>
    <xf numFmtId="0" fontId="9" fillId="0" borderId="7" applyNumberFormat="0" applyFill="0" applyAlignment="0" applyProtection="0"/>
    <xf numFmtId="0" fontId="11" fillId="0" borderId="0"/>
    <xf numFmtId="0" fontId="16" fillId="0" borderId="8" applyNumberFormat="0" applyFill="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43" fillId="0" borderId="0"/>
    <xf numFmtId="0" fontId="4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49" fillId="0" borderId="0" applyNumberFormat="0" applyFill="0" applyBorder="0" applyAlignment="0" applyProtection="0"/>
    <xf numFmtId="0" fontId="50" fillId="0" borderId="7" applyNumberFormat="0" applyFill="0" applyAlignment="0" applyProtection="0"/>
    <xf numFmtId="0" fontId="9" fillId="0" borderId="8" applyNumberFormat="0" applyFill="0" applyAlignment="0" applyProtection="0"/>
    <xf numFmtId="43" fontId="2" fillId="0" borderId="0" applyFont="0" applyFill="0" applyBorder="0" applyAlignment="0" applyProtection="0"/>
  </cellStyleXfs>
  <cellXfs count="739">
    <xf numFmtId="0" fontId="0" fillId="0" borderId="0" xfId="0"/>
    <xf numFmtId="164" fontId="3" fillId="0" borderId="0" xfId="3" applyNumberFormat="1" applyFont="1"/>
    <xf numFmtId="2" fontId="3" fillId="0" borderId="0" xfId="3" applyNumberFormat="1" applyFont="1"/>
    <xf numFmtId="43" fontId="3" fillId="0" borderId="0" xfId="1" applyFont="1" applyFill="1" applyBorder="1" applyAlignment="1">
      <alignment vertical="center"/>
    </xf>
    <xf numFmtId="43" fontId="3" fillId="2" borderId="0" xfId="1" applyFont="1" applyFill="1" applyBorder="1" applyAlignment="1">
      <alignment vertical="center"/>
    </xf>
    <xf numFmtId="0" fontId="2" fillId="0" borderId="0" xfId="3" applyAlignment="1">
      <alignment horizontal="center"/>
    </xf>
    <xf numFmtId="164" fontId="3" fillId="0" borderId="0" xfId="3" applyNumberFormat="1" applyFont="1" applyAlignment="1">
      <alignment vertical="center" wrapText="1"/>
    </xf>
    <xf numFmtId="164" fontId="3" fillId="0" borderId="0" xfId="3" applyNumberFormat="1" applyFont="1" applyAlignment="1">
      <alignment horizontal="center" vertical="center"/>
    </xf>
    <xf numFmtId="10" fontId="3" fillId="0" borderId="2" xfId="4" applyNumberFormat="1" applyFont="1" applyFill="1" applyBorder="1" applyAlignment="1">
      <alignment horizontal="center" vertical="center"/>
    </xf>
    <xf numFmtId="165" fontId="3" fillId="0" borderId="2" xfId="5" applyNumberFormat="1" applyFont="1" applyFill="1" applyBorder="1" applyAlignment="1">
      <alignment horizontal="right" vertical="center"/>
    </xf>
    <xf numFmtId="43" fontId="3" fillId="0" borderId="2" xfId="1" applyFont="1" applyFill="1" applyBorder="1" applyAlignment="1">
      <alignment vertical="center"/>
    </xf>
    <xf numFmtId="43" fontId="3" fillId="2" borderId="2" xfId="1" applyFont="1" applyFill="1" applyBorder="1" applyAlignment="1">
      <alignment vertical="center"/>
    </xf>
    <xf numFmtId="4" fontId="3" fillId="0" borderId="2" xfId="6" applyNumberFormat="1" applyFont="1" applyBorder="1" applyAlignment="1">
      <alignment horizontal="center" vertical="top" wrapText="1"/>
    </xf>
    <xf numFmtId="164" fontId="3" fillId="0" borderId="2" xfId="3" applyNumberFormat="1" applyFont="1" applyBorder="1" applyAlignment="1">
      <alignment vertical="center" wrapText="1"/>
    </xf>
    <xf numFmtId="164" fontId="3" fillId="0" borderId="2" xfId="3" applyNumberFormat="1" applyFont="1" applyBorder="1" applyAlignment="1">
      <alignment horizontal="center" vertical="center"/>
    </xf>
    <xf numFmtId="164" fontId="4" fillId="0" borderId="0" xfId="3" applyNumberFormat="1" applyFont="1"/>
    <xf numFmtId="43" fontId="3" fillId="0" borderId="2" xfId="1" applyFont="1" applyFill="1" applyBorder="1" applyAlignment="1">
      <alignment horizontal="right" vertical="center"/>
    </xf>
    <xf numFmtId="4" fontId="3" fillId="0" borderId="2" xfId="6" applyNumberFormat="1" applyFont="1" applyBorder="1" applyAlignment="1">
      <alignment horizontal="center" vertical="center" wrapText="1"/>
    </xf>
    <xf numFmtId="0" fontId="3" fillId="0" borderId="2" xfId="7" applyFont="1" applyBorder="1" applyAlignment="1">
      <alignment vertical="center"/>
    </xf>
    <xf numFmtId="0" fontId="3" fillId="2" borderId="2" xfId="7" applyFont="1" applyFill="1" applyBorder="1" applyAlignment="1">
      <alignment vertical="center"/>
    </xf>
    <xf numFmtId="2" fontId="3" fillId="0" borderId="2" xfId="3" applyNumberFormat="1" applyFont="1" applyBorder="1"/>
    <xf numFmtId="164" fontId="5" fillId="0" borderId="2" xfId="8" applyNumberFormat="1" applyFont="1" applyBorder="1" applyAlignment="1">
      <alignment vertical="center" wrapText="1"/>
    </xf>
    <xf numFmtId="10" fontId="5" fillId="0" borderId="2" xfId="4" applyNumberFormat="1" applyFont="1" applyFill="1" applyBorder="1" applyAlignment="1">
      <alignment horizontal="center" vertical="center"/>
    </xf>
    <xf numFmtId="4" fontId="5" fillId="0" borderId="2" xfId="6" applyNumberFormat="1" applyFont="1" applyBorder="1" applyAlignment="1">
      <alignment horizontal="center" vertical="center"/>
    </xf>
    <xf numFmtId="43" fontId="5" fillId="0" borderId="2" xfId="1" applyFont="1" applyFill="1" applyBorder="1" applyAlignment="1">
      <alignment horizontal="center" vertical="center"/>
    </xf>
    <xf numFmtId="43" fontId="5" fillId="0" borderId="6" xfId="1" applyFont="1" applyFill="1" applyBorder="1" applyAlignment="1">
      <alignment horizontal="center" vertical="center" wrapText="1"/>
    </xf>
    <xf numFmtId="164" fontId="5" fillId="0" borderId="2" xfId="3" applyNumberFormat="1" applyFont="1" applyBorder="1" applyAlignment="1">
      <alignment horizontal="center" vertical="center"/>
    </xf>
    <xf numFmtId="164" fontId="6" fillId="0" borderId="1" xfId="2" applyNumberFormat="1" applyFill="1"/>
    <xf numFmtId="43"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49" fontId="6" fillId="0" borderId="1" xfId="2" applyNumberFormat="1" applyFill="1"/>
    <xf numFmtId="164" fontId="5" fillId="0" borderId="2" xfId="6" applyNumberFormat="1" applyFont="1" applyBorder="1" applyAlignment="1">
      <alignment horizontal="center" vertical="center"/>
    </xf>
    <xf numFmtId="164" fontId="5" fillId="0" borderId="2" xfId="6" applyNumberFormat="1" applyFont="1" applyBorder="1" applyAlignment="1">
      <alignment horizontal="center" vertical="center" wrapText="1"/>
    </xf>
    <xf numFmtId="43" fontId="5" fillId="0" borderId="0" xfId="5" applyFont="1" applyFill="1" applyBorder="1" applyAlignment="1">
      <alignment horizontal="center" vertical="center" wrapText="1"/>
    </xf>
    <xf numFmtId="4" fontId="5" fillId="0" borderId="6" xfId="6" applyNumberFormat="1" applyFont="1" applyBorder="1" applyAlignment="1">
      <alignment horizontal="center" vertical="center" wrapText="1"/>
    </xf>
    <xf numFmtId="43" fontId="5" fillId="0" borderId="2" xfId="5" applyFont="1" applyFill="1" applyBorder="1" applyAlignment="1">
      <alignment horizontal="center" vertical="center"/>
    </xf>
    <xf numFmtId="43" fontId="5" fillId="0" borderId="6" xfId="5" applyFont="1" applyFill="1" applyBorder="1" applyAlignment="1">
      <alignment horizontal="center" vertical="center" wrapText="1"/>
    </xf>
    <xf numFmtId="49" fontId="2" fillId="0" borderId="0" xfId="6" applyNumberFormat="1"/>
    <xf numFmtId="164" fontId="3" fillId="0" borderId="0" xfId="6" applyNumberFormat="1" applyFont="1"/>
    <xf numFmtId="0" fontId="3" fillId="0" borderId="2" xfId="6" applyFont="1" applyBorder="1" applyAlignment="1">
      <alignment horizontal="center" vertical="center"/>
    </xf>
    <xf numFmtId="0" fontId="3" fillId="0" borderId="9" xfId="6" applyFont="1" applyBorder="1" applyAlignment="1">
      <alignment vertical="top" wrapText="1"/>
    </xf>
    <xf numFmtId="4" fontId="3" fillId="0" borderId="2" xfId="6" applyNumberFormat="1" applyFont="1" applyBorder="1" applyAlignment="1">
      <alignment horizontal="right" vertical="top" wrapText="1"/>
    </xf>
    <xf numFmtId="43" fontId="3" fillId="0" borderId="2" xfId="5" applyFont="1" applyFill="1" applyBorder="1" applyAlignment="1">
      <alignment horizontal="right" vertical="center"/>
    </xf>
    <xf numFmtId="4" fontId="3" fillId="0" borderId="2" xfId="5" applyNumberFormat="1" applyFont="1" applyFill="1" applyBorder="1" applyAlignment="1">
      <alignment horizontal="right" vertical="center"/>
    </xf>
    <xf numFmtId="49" fontId="8" fillId="0" borderId="0" xfId="6" applyNumberFormat="1" applyFont="1"/>
    <xf numFmtId="0" fontId="3" fillId="0" borderId="9" xfId="6" applyFont="1" applyBorder="1" applyAlignment="1">
      <alignment vertical="center" wrapText="1"/>
    </xf>
    <xf numFmtId="43" fontId="3" fillId="0" borderId="9" xfId="5" applyFont="1" applyFill="1" applyBorder="1" applyAlignment="1">
      <alignment horizontal="right" vertical="center"/>
    </xf>
    <xf numFmtId="10" fontId="3" fillId="0" borderId="9" xfId="4" applyNumberFormat="1" applyFont="1" applyFill="1" applyBorder="1" applyAlignment="1">
      <alignment horizontal="center" vertical="center"/>
    </xf>
    <xf numFmtId="0" fontId="3" fillId="0" borderId="2" xfId="6" applyFont="1" applyBorder="1" applyAlignment="1">
      <alignment vertical="center" wrapText="1"/>
    </xf>
    <xf numFmtId="2" fontId="3" fillId="0" borderId="2" xfId="6" applyNumberFormat="1" applyFont="1" applyBorder="1" applyAlignment="1">
      <alignment horizontal="center"/>
    </xf>
    <xf numFmtId="0" fontId="11" fillId="0" borderId="0" xfId="11" applyAlignment="1">
      <alignment horizontal="center"/>
    </xf>
    <xf numFmtId="164" fontId="12" fillId="0" borderId="0" xfId="6" applyNumberFormat="1" applyFont="1" applyAlignment="1">
      <alignment vertical="center"/>
    </xf>
    <xf numFmtId="164" fontId="12" fillId="0" borderId="0" xfId="6" applyNumberFormat="1" applyFont="1" applyAlignment="1">
      <alignment vertical="center" wrapText="1"/>
    </xf>
    <xf numFmtId="164" fontId="3" fillId="0" borderId="0" xfId="6" applyNumberFormat="1" applyFont="1" applyAlignment="1">
      <alignment vertical="center" wrapText="1"/>
    </xf>
    <xf numFmtId="43" fontId="3" fillId="0" borderId="0" xfId="5" applyFont="1" applyFill="1" applyBorder="1" applyAlignment="1">
      <alignment vertical="center"/>
    </xf>
    <xf numFmtId="43" fontId="3" fillId="0" borderId="0" xfId="5" applyFont="1" applyFill="1" applyAlignment="1">
      <alignment horizontal="center" vertical="center"/>
    </xf>
    <xf numFmtId="10" fontId="3" fillId="0" borderId="0" xfId="4" applyNumberFormat="1" applyFont="1" applyFill="1" applyAlignment="1">
      <alignment horizontal="center" vertical="center"/>
    </xf>
    <xf numFmtId="164" fontId="3" fillId="0" borderId="0" xfId="6" applyNumberFormat="1" applyFont="1" applyAlignment="1">
      <alignment vertical="center"/>
    </xf>
    <xf numFmtId="43" fontId="3" fillId="0" borderId="0" xfId="5" applyFont="1" applyFill="1" applyAlignment="1">
      <alignment vertical="center"/>
    </xf>
    <xf numFmtId="164" fontId="4" fillId="0" borderId="0" xfId="6" applyNumberFormat="1" applyFont="1" applyAlignment="1">
      <alignment vertical="center"/>
    </xf>
    <xf numFmtId="164" fontId="4" fillId="0" borderId="0" xfId="6" applyNumberFormat="1" applyFont="1" applyAlignment="1">
      <alignment vertical="center" wrapText="1"/>
    </xf>
    <xf numFmtId="164" fontId="13" fillId="0" borderId="0" xfId="6" applyNumberFormat="1" applyFont="1" applyAlignment="1">
      <alignment vertical="center" wrapText="1"/>
    </xf>
    <xf numFmtId="164" fontId="14" fillId="0" borderId="0" xfId="6" applyNumberFormat="1" applyFont="1" applyAlignment="1">
      <alignment vertical="center" wrapText="1"/>
    </xf>
    <xf numFmtId="164" fontId="3" fillId="0" borderId="10" xfId="6" applyNumberFormat="1" applyFont="1" applyBorder="1" applyAlignment="1">
      <alignment vertical="center"/>
    </xf>
    <xf numFmtId="164" fontId="6" fillId="0" borderId="1" xfId="2" applyNumberFormat="1"/>
    <xf numFmtId="164" fontId="5" fillId="0" borderId="2" xfId="8" applyNumberFormat="1" applyFont="1" applyBorder="1" applyAlignment="1">
      <alignment horizontal="center" vertical="center"/>
    </xf>
    <xf numFmtId="43" fontId="5" fillId="0" borderId="2" xfId="1" applyFont="1" applyFill="1" applyBorder="1" applyAlignment="1">
      <alignment horizontal="center" vertical="center" wrapText="1"/>
    </xf>
    <xf numFmtId="164" fontId="3" fillId="0" borderId="0" xfId="8" applyNumberFormat="1" applyFont="1"/>
    <xf numFmtId="0" fontId="15" fillId="0" borderId="2" xfId="8" applyFont="1" applyBorder="1" applyAlignment="1">
      <alignment vertical="center"/>
    </xf>
    <xf numFmtId="4" fontId="5" fillId="0" borderId="2" xfId="8" applyNumberFormat="1" applyFont="1" applyBorder="1" applyAlignment="1">
      <alignment horizontal="center" vertical="center"/>
    </xf>
    <xf numFmtId="164" fontId="3" fillId="0" borderId="2" xfId="8" applyNumberFormat="1" applyFont="1" applyBorder="1" applyAlignment="1">
      <alignment vertical="center"/>
    </xf>
    <xf numFmtId="43" fontId="3" fillId="0" borderId="2" xfId="1" applyFont="1" applyFill="1" applyBorder="1" applyAlignment="1">
      <alignment horizontal="right"/>
    </xf>
    <xf numFmtId="0" fontId="5" fillId="0" borderId="2" xfId="8" applyFont="1" applyBorder="1" applyAlignment="1">
      <alignment vertical="center" wrapText="1"/>
    </xf>
    <xf numFmtId="0" fontId="3" fillId="0" borderId="2" xfId="8" applyFont="1" applyBorder="1" applyAlignment="1">
      <alignment horizontal="center" vertical="center"/>
    </xf>
    <xf numFmtId="0" fontId="3" fillId="0" borderId="2" xfId="8" applyFont="1" applyBorder="1" applyAlignment="1">
      <alignment vertical="center" wrapText="1"/>
    </xf>
    <xf numFmtId="43" fontId="17" fillId="0" borderId="2" xfId="1" applyFont="1" applyFill="1" applyBorder="1" applyAlignment="1">
      <alignment horizontal="right" vertical="center"/>
    </xf>
    <xf numFmtId="164" fontId="3" fillId="0" borderId="2" xfId="8" applyNumberFormat="1" applyFont="1" applyBorder="1" applyAlignment="1">
      <alignment vertical="center" wrapText="1"/>
    </xf>
    <xf numFmtId="164" fontId="18" fillId="0" borderId="2" xfId="8" applyNumberFormat="1" applyFont="1" applyBorder="1" applyAlignment="1">
      <alignment vertical="center" wrapText="1"/>
    </xf>
    <xf numFmtId="164" fontId="3" fillId="0" borderId="2" xfId="8" applyNumberFormat="1" applyFont="1" applyBorder="1" applyAlignment="1">
      <alignment horizontal="center" vertical="center"/>
    </xf>
    <xf numFmtId="164" fontId="15" fillId="0" borderId="2" xfId="8" applyNumberFormat="1" applyFont="1" applyBorder="1" applyAlignment="1">
      <alignment vertical="center"/>
    </xf>
    <xf numFmtId="4" fontId="3" fillId="2" borderId="2" xfId="6" applyNumberFormat="1" applyFont="1" applyFill="1" applyBorder="1" applyAlignment="1">
      <alignment horizontal="center" vertical="center" wrapText="1"/>
    </xf>
    <xf numFmtId="43" fontId="3" fillId="2" borderId="2" xfId="1" applyFont="1" applyFill="1" applyBorder="1" applyAlignment="1">
      <alignment horizontal="right" vertical="center"/>
    </xf>
    <xf numFmtId="165" fontId="3" fillId="2" borderId="2" xfId="5" applyNumberFormat="1" applyFont="1" applyFill="1" applyBorder="1" applyAlignment="1">
      <alignment horizontal="right" vertical="center"/>
    </xf>
    <xf numFmtId="10" fontId="3" fillId="2" borderId="2" xfId="4" applyNumberFormat="1" applyFont="1" applyFill="1" applyBorder="1" applyAlignment="1">
      <alignment horizontal="center" vertical="center"/>
    </xf>
    <xf numFmtId="43" fontId="17" fillId="2" borderId="2" xfId="1" applyFont="1" applyFill="1" applyBorder="1" applyAlignment="1">
      <alignment horizontal="right" vertical="center"/>
    </xf>
    <xf numFmtId="164" fontId="4" fillId="0" borderId="2" xfId="8" applyNumberFormat="1" applyFont="1" applyBorder="1" applyAlignment="1">
      <alignment vertical="center" wrapText="1"/>
    </xf>
    <xf numFmtId="4" fontId="4" fillId="0" borderId="2" xfId="6" applyNumberFormat="1" applyFont="1" applyBorder="1" applyAlignment="1">
      <alignment horizontal="center" vertical="center" wrapText="1"/>
    </xf>
    <xf numFmtId="43" fontId="4" fillId="0" borderId="2" xfId="1" applyFont="1" applyFill="1" applyBorder="1" applyAlignment="1">
      <alignment horizontal="right" vertical="center"/>
    </xf>
    <xf numFmtId="165" fontId="4" fillId="0" borderId="2" xfId="5" applyNumberFormat="1" applyFont="1" applyFill="1" applyBorder="1" applyAlignment="1">
      <alignment horizontal="right" vertical="center"/>
    </xf>
    <xf numFmtId="10" fontId="4" fillId="0" borderId="2" xfId="4" applyNumberFormat="1" applyFont="1" applyFill="1" applyBorder="1" applyAlignment="1">
      <alignment horizontal="center" vertical="center"/>
    </xf>
    <xf numFmtId="164" fontId="3" fillId="0" borderId="2" xfId="8" applyNumberFormat="1" applyFont="1" applyBorder="1" applyAlignment="1">
      <alignment horizontal="left" vertical="center" wrapText="1"/>
    </xf>
    <xf numFmtId="164" fontId="2" fillId="0" borderId="0" xfId="8" applyNumberFormat="1"/>
    <xf numFmtId="164" fontId="3" fillId="0" borderId="10" xfId="8" applyNumberFormat="1" applyFont="1" applyBorder="1" applyAlignment="1">
      <alignment vertical="center"/>
    </xf>
    <xf numFmtId="164" fontId="3" fillId="0" borderId="0" xfId="8" applyNumberFormat="1" applyFont="1" applyAlignment="1">
      <alignment vertical="center" wrapText="1"/>
    </xf>
    <xf numFmtId="43" fontId="3" fillId="0" borderId="0" xfId="1" applyFont="1" applyFill="1" applyAlignment="1">
      <alignment vertical="center"/>
    </xf>
    <xf numFmtId="0" fontId="19" fillId="0" borderId="2" xfId="13" applyFont="1" applyBorder="1" applyAlignment="1">
      <alignment horizontal="center"/>
    </xf>
    <xf numFmtId="43" fontId="5" fillId="0" borderId="2" xfId="5" applyFont="1" applyFill="1" applyBorder="1" applyAlignment="1">
      <alignment horizontal="center" vertical="center" wrapText="1"/>
    </xf>
    <xf numFmtId="0" fontId="1" fillId="0" borderId="0" xfId="13"/>
    <xf numFmtId="0" fontId="5" fillId="0" borderId="2" xfId="13" applyFont="1" applyBorder="1" applyAlignment="1">
      <alignment horizontal="left" vertical="center" wrapText="1"/>
    </xf>
    <xf numFmtId="43" fontId="5" fillId="0" borderId="2" xfId="14" applyFont="1" applyFill="1" applyBorder="1" applyAlignment="1">
      <alignment horizontal="center" vertical="center" wrapText="1"/>
    </xf>
    <xf numFmtId="0" fontId="1" fillId="0" borderId="2" xfId="13" applyBorder="1"/>
    <xf numFmtId="164" fontId="3" fillId="0" borderId="2" xfId="6" applyNumberFormat="1" applyFont="1" applyBorder="1" applyAlignment="1">
      <alignment vertical="center" wrapText="1"/>
    </xf>
    <xf numFmtId="4" fontId="3" fillId="0" borderId="2" xfId="6" applyNumberFormat="1" applyFont="1" applyBorder="1" applyAlignment="1">
      <alignment horizontal="center" vertical="center"/>
    </xf>
    <xf numFmtId="43" fontId="3" fillId="0" borderId="2" xfId="14" applyFont="1" applyFill="1" applyBorder="1" applyAlignment="1" applyProtection="1">
      <alignment horizontal="right"/>
    </xf>
    <xf numFmtId="43" fontId="3" fillId="0" borderId="2" xfId="14" applyFont="1" applyFill="1" applyBorder="1"/>
    <xf numFmtId="43" fontId="20" fillId="0" borderId="2" xfId="14" applyFont="1" applyFill="1" applyBorder="1"/>
    <xf numFmtId="43" fontId="0" fillId="0" borderId="0" xfId="13" applyNumberFormat="1" applyFont="1"/>
    <xf numFmtId="43" fontId="19" fillId="0" borderId="2" xfId="14" applyFont="1" applyFill="1" applyBorder="1"/>
    <xf numFmtId="43" fontId="19" fillId="0" borderId="2" xfId="14" applyFont="1" applyFill="1" applyBorder="1" applyAlignment="1">
      <alignment horizontal="right" vertical="center"/>
    </xf>
    <xf numFmtId="43" fontId="21" fillId="0" borderId="2" xfId="14" applyFont="1" applyFill="1" applyBorder="1" applyAlignment="1" applyProtection="1">
      <alignment horizontal="right" vertical="center"/>
    </xf>
    <xf numFmtId="164" fontId="5" fillId="0" borderId="2" xfId="6" applyNumberFormat="1" applyFont="1" applyBorder="1" applyAlignment="1">
      <alignment vertical="center" wrapText="1"/>
    </xf>
    <xf numFmtId="0" fontId="19" fillId="0" borderId="0" xfId="13" applyFont="1" applyAlignment="1">
      <alignment horizontal="center"/>
    </xf>
    <xf numFmtId="43" fontId="0" fillId="0" borderId="0" xfId="14" applyFont="1" applyFill="1"/>
    <xf numFmtId="0" fontId="0" fillId="0" borderId="0" xfId="14" applyNumberFormat="1" applyFont="1" applyFill="1"/>
    <xf numFmtId="0" fontId="19" fillId="0" borderId="0" xfId="13" applyFont="1"/>
    <xf numFmtId="165" fontId="3" fillId="0" borderId="0" xfId="5" applyNumberFormat="1" applyFont="1" applyFill="1" applyBorder="1" applyAlignment="1">
      <alignment horizontal="right" vertical="center"/>
    </xf>
    <xf numFmtId="0" fontId="22" fillId="3" borderId="12" xfId="0" applyFont="1" applyFill="1" applyBorder="1" applyAlignment="1">
      <alignment vertical="center"/>
    </xf>
    <xf numFmtId="0" fontId="23" fillId="0" borderId="0" xfId="0" applyFont="1" applyAlignment="1">
      <alignment vertical="center"/>
    </xf>
    <xf numFmtId="0" fontId="0" fillId="0" borderId="0" xfId="0" applyAlignment="1">
      <alignment vertical="center"/>
    </xf>
    <xf numFmtId="0" fontId="23" fillId="0" borderId="0" xfId="0" applyFont="1"/>
    <xf numFmtId="0" fontId="0" fillId="0" borderId="0" xfId="0" applyAlignment="1">
      <alignment vertical="top"/>
    </xf>
    <xf numFmtId="0" fontId="0" fillId="2" borderId="0" xfId="0" applyFill="1" applyAlignment="1">
      <alignment horizontal="left" vertical="top"/>
    </xf>
    <xf numFmtId="0" fontId="0" fillId="2" borderId="0" xfId="0" applyFill="1" applyAlignment="1">
      <alignment vertical="center"/>
    </xf>
    <xf numFmtId="166" fontId="0" fillId="2" borderId="0" xfId="0" applyNumberFormat="1" applyFill="1" applyAlignment="1">
      <alignment horizontal="center" vertical="top"/>
    </xf>
    <xf numFmtId="0" fontId="26" fillId="0" borderId="3" xfId="0" applyFont="1" applyBorder="1" applyAlignment="1">
      <alignment vertical="center"/>
    </xf>
    <xf numFmtId="0" fontId="26" fillId="0" borderId="13" xfId="0" applyFont="1" applyBorder="1" applyAlignment="1">
      <alignment vertical="center"/>
    </xf>
    <xf numFmtId="0" fontId="26" fillId="0" borderId="16" xfId="0" applyFont="1" applyBorder="1" applyAlignment="1">
      <alignment vertical="center"/>
    </xf>
    <xf numFmtId="0" fontId="26" fillId="0" borderId="17" xfId="0" applyFont="1" applyBorder="1" applyAlignment="1">
      <alignment vertical="center"/>
    </xf>
    <xf numFmtId="0" fontId="26" fillId="0" borderId="2" xfId="0" applyFont="1" applyBorder="1"/>
    <xf numFmtId="0" fontId="26" fillId="3" borderId="2" xfId="0" applyFont="1" applyFill="1" applyBorder="1"/>
    <xf numFmtId="0" fontId="26" fillId="2" borderId="13" xfId="0" applyFont="1" applyFill="1" applyBorder="1" applyAlignment="1">
      <alignment vertical="center"/>
    </xf>
    <xf numFmtId="0" fontId="26" fillId="0" borderId="2" xfId="0" applyFont="1" applyBorder="1" applyAlignment="1">
      <alignment vertical="top"/>
    </xf>
    <xf numFmtId="0" fontId="26" fillId="2" borderId="2" xfId="0" applyFont="1" applyFill="1" applyBorder="1" applyAlignment="1">
      <alignment vertical="center"/>
    </xf>
    <xf numFmtId="0" fontId="28" fillId="2" borderId="13" xfId="0" quotePrefix="1" applyFont="1" applyFill="1" applyBorder="1" applyAlignment="1">
      <alignment horizontal="right" vertical="center" wrapText="1"/>
    </xf>
    <xf numFmtId="8" fontId="26" fillId="2" borderId="13" xfId="0" applyNumberFormat="1" applyFont="1" applyFill="1" applyBorder="1" applyAlignment="1">
      <alignment horizontal="right" vertical="center"/>
    </xf>
    <xf numFmtId="8" fontId="26" fillId="0" borderId="13" xfId="0" applyNumberFormat="1" applyFont="1" applyBorder="1" applyAlignment="1">
      <alignment horizontal="right" vertical="center"/>
    </xf>
    <xf numFmtId="0" fontId="28" fillId="0" borderId="13" xfId="0" quotePrefix="1" applyFont="1" applyBorder="1" applyAlignment="1">
      <alignment horizontal="right" vertical="center" wrapText="1"/>
    </xf>
    <xf numFmtId="0" fontId="26" fillId="0" borderId="13" xfId="0" quotePrefix="1" applyFont="1" applyBorder="1" applyAlignment="1">
      <alignment horizontal="right" vertical="center"/>
    </xf>
    <xf numFmtId="0" fontId="26" fillId="10" borderId="2" xfId="0" applyFont="1" applyFill="1" applyBorder="1" applyAlignment="1">
      <alignment vertical="center"/>
    </xf>
    <xf numFmtId="0" fontId="26" fillId="2" borderId="14" xfId="0" applyFont="1" applyFill="1" applyBorder="1" applyAlignment="1">
      <alignment vertical="center"/>
    </xf>
    <xf numFmtId="0" fontId="26" fillId="10" borderId="2" xfId="0" applyFont="1" applyFill="1" applyBorder="1" applyAlignment="1">
      <alignment vertical="center" wrapText="1"/>
    </xf>
    <xf numFmtId="0" fontId="26" fillId="2" borderId="18" xfId="0" applyFont="1" applyFill="1" applyBorder="1" applyAlignment="1">
      <alignment vertical="center"/>
    </xf>
    <xf numFmtId="0" fontId="26" fillId="2" borderId="19" xfId="0" applyFont="1" applyFill="1" applyBorder="1" applyAlignment="1">
      <alignment vertical="center"/>
    </xf>
    <xf numFmtId="0" fontId="26" fillId="10" borderId="15" xfId="0" applyFont="1" applyFill="1" applyBorder="1" applyAlignment="1">
      <alignment vertical="center"/>
    </xf>
    <xf numFmtId="166" fontId="26" fillId="0" borderId="3" xfId="0" applyNumberFormat="1" applyFont="1" applyBorder="1" applyAlignment="1">
      <alignment horizontal="right" vertical="center"/>
    </xf>
    <xf numFmtId="0" fontId="29" fillId="0" borderId="0" xfId="0" applyFont="1" applyAlignment="1">
      <alignment vertical="top"/>
    </xf>
    <xf numFmtId="0" fontId="29" fillId="0" borderId="0" xfId="0" applyFont="1" applyAlignment="1">
      <alignment vertical="center"/>
    </xf>
    <xf numFmtId="0" fontId="26" fillId="0" borderId="9" xfId="0" applyFont="1" applyBorder="1" applyAlignment="1">
      <alignment vertical="top"/>
    </xf>
    <xf numFmtId="0" fontId="26" fillId="9" borderId="9" xfId="0" applyFont="1" applyFill="1" applyBorder="1" applyAlignment="1">
      <alignment vertical="top"/>
    </xf>
    <xf numFmtId="0" fontId="26" fillId="10" borderId="9" xfId="0" applyFont="1" applyFill="1" applyBorder="1" applyAlignment="1">
      <alignment vertical="top"/>
    </xf>
    <xf numFmtId="0" fontId="26" fillId="2" borderId="9" xfId="0" applyFont="1" applyFill="1" applyBorder="1" applyAlignment="1">
      <alignment vertical="top" wrapText="1"/>
    </xf>
    <xf numFmtId="0" fontId="26" fillId="2" borderId="5" xfId="0" applyFont="1" applyFill="1" applyBorder="1" applyAlignment="1">
      <alignment vertical="center"/>
    </xf>
    <xf numFmtId="0" fontId="26" fillId="2" borderId="3" xfId="0" applyFont="1" applyFill="1" applyBorder="1" applyAlignment="1">
      <alignment vertical="center"/>
    </xf>
    <xf numFmtId="0" fontId="26" fillId="10" borderId="11" xfId="0" applyFont="1" applyFill="1" applyBorder="1" applyAlignment="1">
      <alignment vertical="top" wrapText="1"/>
    </xf>
    <xf numFmtId="0" fontId="26" fillId="10" borderId="2" xfId="0" applyFont="1" applyFill="1" applyBorder="1" applyAlignment="1">
      <alignment vertical="top" wrapText="1"/>
    </xf>
    <xf numFmtId="0" fontId="26" fillId="10" borderId="2" xfId="0" applyFont="1" applyFill="1" applyBorder="1" applyAlignment="1">
      <alignment vertical="top"/>
    </xf>
    <xf numFmtId="0" fontId="25" fillId="0" borderId="0" xfId="0" applyFont="1" applyAlignment="1">
      <alignment vertical="top"/>
    </xf>
    <xf numFmtId="164" fontId="5" fillId="0" borderId="21" xfId="8" applyNumberFormat="1" applyFont="1" applyBorder="1" applyAlignment="1">
      <alignment horizontal="center" vertical="center"/>
    </xf>
    <xf numFmtId="164" fontId="3" fillId="0" borderId="2" xfId="6" applyNumberFormat="1" applyFont="1" applyBorder="1" applyAlignment="1">
      <alignment vertical="center"/>
    </xf>
    <xf numFmtId="0" fontId="15" fillId="0" borderId="2" xfId="6" applyFont="1" applyBorder="1" applyAlignment="1">
      <alignment vertical="center" wrapText="1"/>
    </xf>
    <xf numFmtId="43" fontId="3" fillId="0" borderId="2" xfId="5" applyFont="1" applyFill="1" applyBorder="1" applyAlignment="1">
      <alignment horizontal="right"/>
    </xf>
    <xf numFmtId="164" fontId="3" fillId="0" borderId="3" xfId="6" applyNumberFormat="1" applyFont="1" applyBorder="1" applyAlignment="1">
      <alignment vertical="center" wrapText="1"/>
    </xf>
    <xf numFmtId="43" fontId="4" fillId="0" borderId="2" xfId="5" applyFont="1" applyFill="1" applyBorder="1" applyAlignment="1">
      <alignment vertical="center"/>
    </xf>
    <xf numFmtId="0" fontId="3" fillId="0" borderId="2" xfId="0" applyFont="1" applyBorder="1"/>
    <xf numFmtId="43" fontId="3" fillId="0" borderId="2" xfId="5" applyFont="1" applyFill="1" applyBorder="1" applyAlignment="1">
      <alignment vertical="center"/>
    </xf>
    <xf numFmtId="0" fontId="19" fillId="0" borderId="2" xfId="0" applyFont="1" applyBorder="1"/>
    <xf numFmtId="164" fontId="3" fillId="0" borderId="0" xfId="6" applyNumberFormat="1" applyFont="1" applyAlignment="1">
      <alignment horizontal="center" vertical="center" wrapText="1"/>
    </xf>
    <xf numFmtId="0" fontId="2" fillId="0" borderId="2" xfId="3" applyBorder="1"/>
    <xf numFmtId="0" fontId="3" fillId="0" borderId="2" xfId="3" applyFont="1" applyBorder="1" applyAlignment="1">
      <alignment vertical="center" wrapText="1"/>
    </xf>
    <xf numFmtId="164" fontId="3" fillId="0" borderId="2" xfId="3" applyNumberFormat="1" applyFont="1" applyBorder="1"/>
    <xf numFmtId="0" fontId="5" fillId="0" borderId="2" xfId="3" applyFont="1" applyBorder="1" applyAlignment="1">
      <alignment vertical="center" wrapText="1"/>
    </xf>
    <xf numFmtId="43" fontId="3" fillId="0" borderId="2" xfId="11" applyNumberFormat="1" applyFont="1" applyBorder="1" applyAlignment="1">
      <alignment horizontal="right" vertical="center"/>
    </xf>
    <xf numFmtId="43" fontId="19" fillId="0" borderId="2" xfId="1" applyFont="1" applyFill="1" applyBorder="1" applyAlignment="1">
      <alignment horizontal="right" vertical="center"/>
    </xf>
    <xf numFmtId="43" fontId="3" fillId="0" borderId="2" xfId="1" applyFont="1" applyFill="1" applyBorder="1" applyAlignment="1">
      <alignment horizontal="center" vertical="center"/>
    </xf>
    <xf numFmtId="164" fontId="3" fillId="0" borderId="2" xfId="3" applyNumberFormat="1" applyFont="1" applyBorder="1" applyAlignment="1">
      <alignment vertical="center"/>
    </xf>
    <xf numFmtId="164" fontId="3" fillId="0" borderId="0" xfId="3" applyNumberFormat="1" applyFont="1" applyAlignment="1">
      <alignment vertical="center"/>
    </xf>
    <xf numFmtId="164" fontId="4" fillId="0" borderId="2" xfId="3" applyNumberFormat="1" applyFont="1" applyBorder="1" applyAlignment="1">
      <alignment horizontal="center" vertical="center"/>
    </xf>
    <xf numFmtId="43" fontId="4" fillId="0" borderId="2" xfId="1" applyFont="1" applyFill="1" applyBorder="1" applyAlignment="1">
      <alignment vertical="center"/>
    </xf>
    <xf numFmtId="43" fontId="4" fillId="0" borderId="2" xfId="1" applyFont="1" applyFill="1" applyBorder="1" applyAlignment="1">
      <alignment horizontal="center" vertical="center"/>
    </xf>
    <xf numFmtId="4" fontId="4" fillId="0" borderId="2" xfId="5" applyNumberFormat="1" applyFont="1" applyFill="1" applyBorder="1" applyAlignment="1">
      <alignment horizontal="right" vertical="center"/>
    </xf>
    <xf numFmtId="0" fontId="3" fillId="0" borderId="0" xfId="3" applyFont="1" applyAlignment="1">
      <alignment vertical="center" wrapText="1"/>
    </xf>
    <xf numFmtId="0" fontId="2" fillId="0" borderId="0" xfId="3"/>
    <xf numFmtId="0" fontId="6" fillId="0" borderId="1" xfId="2"/>
    <xf numFmtId="164" fontId="5" fillId="0" borderId="20" xfId="8" applyNumberFormat="1" applyFont="1" applyBorder="1" applyAlignment="1">
      <alignment horizontal="center" vertical="center"/>
    </xf>
    <xf numFmtId="44" fontId="3" fillId="0" borderId="2" xfId="15" applyFont="1" applyFill="1" applyBorder="1" applyAlignment="1">
      <alignment vertical="center"/>
    </xf>
    <xf numFmtId="4" fontId="3" fillId="0" borderId="2" xfId="8" applyNumberFormat="1" applyFont="1" applyBorder="1" applyAlignment="1">
      <alignment vertical="center"/>
    </xf>
    <xf numFmtId="0" fontId="2" fillId="0" borderId="0" xfId="8"/>
    <xf numFmtId="167" fontId="3" fillId="0" borderId="2" xfId="15" applyNumberFormat="1" applyFont="1" applyFill="1" applyBorder="1" applyAlignment="1">
      <alignment vertical="center"/>
    </xf>
    <xf numFmtId="167" fontId="3" fillId="0" borderId="2" xfId="8" applyNumberFormat="1" applyFont="1" applyBorder="1" applyAlignment="1">
      <alignment vertical="center"/>
    </xf>
    <xf numFmtId="0" fontId="3" fillId="0" borderId="0" xfId="8" applyFont="1"/>
    <xf numFmtId="6" fontId="3" fillId="0" borderId="0" xfId="8" applyNumberFormat="1" applyFont="1"/>
    <xf numFmtId="0" fontId="2" fillId="0" borderId="0" xfId="8" applyAlignment="1">
      <alignment horizontal="center"/>
    </xf>
    <xf numFmtId="49" fontId="6" fillId="0" borderId="1" xfId="2" applyNumberFormat="1"/>
    <xf numFmtId="164" fontId="5" fillId="0" borderId="21" xfId="6" applyNumberFormat="1" applyFont="1" applyBorder="1" applyAlignment="1">
      <alignment horizontal="center" vertical="center" wrapText="1"/>
    </xf>
    <xf numFmtId="0" fontId="15" fillId="0" borderId="2" xfId="6" applyFont="1" applyBorder="1" applyAlignment="1">
      <alignment horizontal="center" vertical="center"/>
    </xf>
    <xf numFmtId="0" fontId="3" fillId="0" borderId="5" xfId="6" applyFont="1" applyBorder="1" applyAlignment="1">
      <alignment vertical="center" wrapText="1"/>
    </xf>
    <xf numFmtId="0" fontId="3" fillId="0" borderId="2" xfId="6" applyFont="1" applyBorder="1" applyAlignment="1">
      <alignment wrapText="1"/>
    </xf>
    <xf numFmtId="0" fontId="3" fillId="0" borderId="2" xfId="6" applyFont="1" applyBorder="1" applyAlignment="1">
      <alignment vertical="top" wrapText="1"/>
    </xf>
    <xf numFmtId="0" fontId="9" fillId="0" borderId="7" xfId="10" applyAlignment="1">
      <alignment vertical="top" wrapText="1"/>
    </xf>
    <xf numFmtId="49" fontId="30" fillId="0" borderId="0" xfId="6" applyNumberFormat="1" applyFont="1"/>
    <xf numFmtId="9" fontId="3" fillId="0" borderId="2" xfId="5" applyNumberFormat="1" applyFont="1" applyFill="1" applyBorder="1" applyAlignment="1">
      <alignment horizontal="right" vertical="center"/>
    </xf>
    <xf numFmtId="0" fontId="9" fillId="0" borderId="7" xfId="10" applyFill="1" applyAlignment="1">
      <alignment wrapText="1"/>
    </xf>
    <xf numFmtId="49" fontId="31" fillId="0" borderId="0" xfId="6" applyNumberFormat="1" applyFont="1"/>
    <xf numFmtId="164" fontId="3" fillId="0" borderId="2" xfId="6" applyNumberFormat="1" applyFont="1" applyBorder="1" applyAlignment="1">
      <alignment horizontal="center" vertical="center"/>
    </xf>
    <xf numFmtId="49" fontId="32" fillId="0" borderId="0" xfId="6" applyNumberFormat="1" applyFont="1"/>
    <xf numFmtId="2" fontId="3" fillId="0" borderId="2" xfId="4" applyNumberFormat="1" applyFont="1" applyFill="1" applyBorder="1" applyAlignment="1">
      <alignment horizontal="center" vertical="center"/>
    </xf>
    <xf numFmtId="0" fontId="3" fillId="0" borderId="6" xfId="6" applyFont="1" applyBorder="1" applyAlignment="1">
      <alignment vertical="top" wrapText="1"/>
    </xf>
    <xf numFmtId="0" fontId="3" fillId="0" borderId="2" xfId="6" applyFont="1" applyBorder="1" applyAlignment="1">
      <alignment horizontal="left" wrapText="1"/>
    </xf>
    <xf numFmtId="0" fontId="3" fillId="0" borderId="2" xfId="11" applyFont="1" applyBorder="1" applyAlignment="1">
      <alignment wrapText="1"/>
    </xf>
    <xf numFmtId="10" fontId="3" fillId="0" borderId="2" xfId="4" applyNumberFormat="1" applyFont="1" applyFill="1" applyBorder="1" applyAlignment="1">
      <alignment horizontal="center"/>
    </xf>
    <xf numFmtId="49" fontId="33" fillId="0" borderId="0" xfId="6" applyNumberFormat="1" applyFont="1"/>
    <xf numFmtId="49" fontId="34" fillId="0" borderId="0" xfId="6" applyNumberFormat="1" applyFont="1"/>
    <xf numFmtId="164" fontId="35" fillId="0" borderId="0" xfId="6" applyNumberFormat="1" applyFont="1"/>
    <xf numFmtId="0" fontId="3" fillId="0" borderId="2" xfId="6" applyFont="1" applyBorder="1" applyAlignment="1">
      <alignment horizontal="left" vertical="top" wrapText="1"/>
    </xf>
    <xf numFmtId="0" fontId="2" fillId="0" borderId="2" xfId="11" applyFont="1" applyBorder="1" applyAlignment="1">
      <alignment horizontal="center" vertical="center"/>
    </xf>
    <xf numFmtId="49" fontId="32" fillId="0" borderId="0" xfId="6" applyNumberFormat="1" applyFont="1" applyAlignment="1">
      <alignment vertical="center"/>
    </xf>
    <xf numFmtId="0" fontId="5" fillId="0" borderId="2" xfId="6" applyFont="1" applyBorder="1" applyAlignment="1">
      <alignment wrapText="1"/>
    </xf>
    <xf numFmtId="49" fontId="2" fillId="0" borderId="10" xfId="6" applyNumberFormat="1" applyBorder="1" applyAlignment="1">
      <alignment horizontal="left" vertical="center"/>
    </xf>
    <xf numFmtId="0" fontId="3" fillId="0" borderId="2" xfId="6" applyFont="1" applyBorder="1" applyAlignment="1">
      <alignment horizontal="left" vertical="center" wrapText="1"/>
    </xf>
    <xf numFmtId="49" fontId="2" fillId="0" borderId="10" xfId="6" applyNumberFormat="1" applyBorder="1" applyAlignment="1">
      <alignment horizontal="left"/>
    </xf>
    <xf numFmtId="43" fontId="3" fillId="0" borderId="2" xfId="5" applyFont="1" applyFill="1" applyBorder="1" applyAlignment="1">
      <alignment horizontal="right" vertical="center" wrapText="1"/>
    </xf>
    <xf numFmtId="164" fontId="3" fillId="0" borderId="0" xfId="6" applyNumberFormat="1" applyFont="1" applyAlignment="1">
      <alignment wrapText="1"/>
    </xf>
    <xf numFmtId="49" fontId="2" fillId="0" borderId="0" xfId="6" applyNumberFormat="1" applyAlignment="1">
      <alignment horizontal="left" vertical="center"/>
    </xf>
    <xf numFmtId="0" fontId="36" fillId="0" borderId="2" xfId="6" applyFont="1" applyBorder="1" applyAlignment="1">
      <alignment vertical="top" wrapText="1"/>
    </xf>
    <xf numFmtId="49" fontId="11" fillId="0" borderId="10" xfId="11" applyNumberFormat="1" applyBorder="1" applyAlignment="1">
      <alignment vertical="center"/>
    </xf>
    <xf numFmtId="43" fontId="3" fillId="0" borderId="2" xfId="5" applyFont="1" applyFill="1" applyBorder="1" applyAlignment="1">
      <alignment horizontal="center" vertical="center" wrapText="1"/>
    </xf>
    <xf numFmtId="164" fontId="35" fillId="0" borderId="2" xfId="6" applyNumberFormat="1" applyFont="1" applyBorder="1" applyAlignment="1">
      <alignment horizontal="center" vertical="center"/>
    </xf>
    <xf numFmtId="49" fontId="2" fillId="0" borderId="10" xfId="6" applyNumberFormat="1" applyBorder="1" applyAlignment="1">
      <alignment vertical="top" wrapText="1"/>
    </xf>
    <xf numFmtId="43" fontId="3" fillId="0" borderId="2" xfId="5" applyFont="1" applyFill="1" applyBorder="1" applyAlignment="1">
      <alignment horizontal="center" vertical="center"/>
    </xf>
    <xf numFmtId="49" fontId="11" fillId="0" borderId="10" xfId="11" applyNumberFormat="1" applyBorder="1" applyAlignment="1">
      <alignment vertical="top" wrapText="1"/>
    </xf>
    <xf numFmtId="49" fontId="11" fillId="0" borderId="10" xfId="11" applyNumberFormat="1" applyBorder="1" applyAlignment="1">
      <alignment horizontal="left" vertical="top"/>
    </xf>
    <xf numFmtId="43" fontId="3" fillId="0" borderId="5" xfId="5" applyFont="1" applyFill="1" applyBorder="1" applyAlignment="1">
      <alignment horizontal="right" vertical="center"/>
    </xf>
    <xf numFmtId="0" fontId="5" fillId="0" borderId="2" xfId="6" applyFont="1" applyBorder="1" applyAlignment="1">
      <alignment horizontal="left" vertical="top" wrapText="1"/>
    </xf>
    <xf numFmtId="49" fontId="3" fillId="0" borderId="0" xfId="6" applyNumberFormat="1" applyFont="1" applyAlignment="1">
      <alignment wrapText="1"/>
    </xf>
    <xf numFmtId="43" fontId="3" fillId="0" borderId="5" xfId="5" applyFont="1" applyFill="1" applyBorder="1" applyAlignment="1">
      <alignment horizontal="center" vertical="center"/>
    </xf>
    <xf numFmtId="0" fontId="2" fillId="0" borderId="4" xfId="11" applyFont="1" applyBorder="1" applyAlignment="1">
      <alignment horizontal="center" vertical="center"/>
    </xf>
    <xf numFmtId="0" fontId="2" fillId="0" borderId="3" xfId="11" applyFont="1" applyBorder="1" applyAlignment="1">
      <alignment horizontal="center" vertical="center"/>
    </xf>
    <xf numFmtId="49" fontId="2" fillId="0" borderId="2" xfId="6" applyNumberFormat="1" applyBorder="1" applyAlignment="1">
      <alignment horizontal="center" vertical="center"/>
    </xf>
    <xf numFmtId="164" fontId="3" fillId="0" borderId="0" xfId="6" applyNumberFormat="1" applyFont="1" applyAlignment="1">
      <alignment horizontal="center" vertical="center"/>
    </xf>
    <xf numFmtId="164" fontId="4" fillId="0" borderId="0" xfId="6" applyNumberFormat="1" applyFont="1" applyAlignment="1">
      <alignment horizontal="center" vertical="center"/>
    </xf>
    <xf numFmtId="164" fontId="3" fillId="0" borderId="10" xfId="6" applyNumberFormat="1" applyFont="1" applyBorder="1" applyAlignment="1">
      <alignment horizontal="center" vertical="center"/>
    </xf>
    <xf numFmtId="0" fontId="15" fillId="0" borderId="2" xfId="6" applyFont="1" applyBorder="1" applyAlignment="1">
      <alignment vertical="center"/>
    </xf>
    <xf numFmtId="43" fontId="3" fillId="0" borderId="4" xfId="1" applyFont="1" applyFill="1" applyBorder="1" applyAlignment="1">
      <alignment horizontal="right" vertical="center"/>
    </xf>
    <xf numFmtId="0" fontId="37" fillId="0" borderId="2" xfId="0" applyFont="1" applyBorder="1" applyAlignment="1">
      <alignment vertical="center" wrapText="1"/>
    </xf>
    <xf numFmtId="10" fontId="3" fillId="0" borderId="2" xfId="4" applyNumberFormat="1" applyFont="1" applyFill="1" applyBorder="1" applyAlignment="1">
      <alignment horizontal="right" vertical="center"/>
    </xf>
    <xf numFmtId="2" fontId="3" fillId="0" borderId="2" xfId="6" applyNumberFormat="1" applyFont="1" applyBorder="1" applyAlignment="1">
      <alignment horizontal="right"/>
    </xf>
    <xf numFmtId="43" fontId="3" fillId="0" borderId="2" xfId="1" applyFont="1" applyFill="1" applyBorder="1" applyAlignment="1">
      <alignment horizontal="center"/>
    </xf>
    <xf numFmtId="0" fontId="3" fillId="0" borderId="2" xfId="6" applyFont="1" applyBorder="1"/>
    <xf numFmtId="43" fontId="3" fillId="0" borderId="5" xfId="1" applyFont="1" applyFill="1" applyBorder="1" applyAlignment="1">
      <alignment horizontal="right" vertical="center"/>
    </xf>
    <xf numFmtId="43" fontId="3" fillId="0" borderId="3" xfId="1" applyFont="1" applyFill="1" applyBorder="1" applyAlignment="1">
      <alignment horizontal="right" vertical="center"/>
    </xf>
    <xf numFmtId="43" fontId="38" fillId="0" borderId="5" xfId="1" applyFont="1" applyFill="1" applyBorder="1" applyAlignment="1">
      <alignment vertical="center" wrapText="1"/>
    </xf>
    <xf numFmtId="43" fontId="38" fillId="0" borderId="5" xfId="1" applyFont="1" applyFill="1" applyBorder="1" applyAlignment="1">
      <alignment horizontal="center" vertical="center" wrapText="1"/>
    </xf>
    <xf numFmtId="43" fontId="38" fillId="0" borderId="3" xfId="1" applyFont="1" applyFill="1" applyBorder="1" applyAlignment="1">
      <alignment vertical="center" wrapText="1"/>
    </xf>
    <xf numFmtId="43" fontId="38" fillId="0" borderId="2" xfId="1" applyFont="1" applyFill="1" applyBorder="1" applyAlignment="1">
      <alignment horizontal="right" vertical="center"/>
    </xf>
    <xf numFmtId="43" fontId="3" fillId="0" borderId="0" xfId="1" applyFont="1" applyFill="1" applyAlignment="1">
      <alignment horizontal="center"/>
    </xf>
    <xf numFmtId="0" fontId="3" fillId="0" borderId="10" xfId="6" applyFont="1" applyBorder="1" applyAlignment="1">
      <alignment horizontal="center" vertical="center"/>
    </xf>
    <xf numFmtId="49" fontId="3" fillId="0" borderId="2" xfId="6" applyNumberFormat="1" applyFont="1" applyBorder="1" applyAlignment="1">
      <alignment horizontal="center" vertical="center"/>
    </xf>
    <xf numFmtId="164" fontId="3" fillId="0" borderId="2" xfId="6" applyNumberFormat="1" applyFont="1" applyBorder="1" applyAlignment="1">
      <alignment horizontal="center" vertical="center" wrapText="1"/>
    </xf>
    <xf numFmtId="4" fontId="3" fillId="0" borderId="3" xfId="6" applyNumberFormat="1" applyFont="1" applyBorder="1" applyAlignment="1">
      <alignment horizontal="center" vertical="center"/>
    </xf>
    <xf numFmtId="0" fontId="3" fillId="0" borderId="2" xfId="8" applyFont="1" applyBorder="1" applyAlignment="1">
      <alignment horizontal="left" vertical="center" wrapText="1"/>
    </xf>
    <xf numFmtId="164" fontId="39" fillId="0" borderId="0" xfId="6" applyNumberFormat="1" applyFont="1" applyAlignment="1">
      <alignment vertical="center" wrapText="1"/>
    </xf>
    <xf numFmtId="43" fontId="3" fillId="0" borderId="0" xfId="1" applyFont="1" applyFill="1" applyAlignment="1">
      <alignment horizontal="center" vertical="center"/>
    </xf>
    <xf numFmtId="0" fontId="15" fillId="0" borderId="2" xfId="7" applyFont="1" applyBorder="1" applyAlignment="1">
      <alignment vertical="center"/>
    </xf>
    <xf numFmtId="164" fontId="3" fillId="0" borderId="2" xfId="7" applyNumberFormat="1" applyFont="1" applyBorder="1" applyAlignment="1">
      <alignment vertical="center" wrapText="1"/>
    </xf>
    <xf numFmtId="164" fontId="3" fillId="0" borderId="0" xfId="7" applyNumberFormat="1" applyFont="1"/>
    <xf numFmtId="0" fontId="2" fillId="0" borderId="0" xfId="7"/>
    <xf numFmtId="164" fontId="3" fillId="0" borderId="10" xfId="7" applyNumberFormat="1" applyFont="1" applyBorder="1" applyAlignment="1">
      <alignment vertical="center"/>
    </xf>
    <xf numFmtId="0" fontId="15" fillId="0" borderId="2" xfId="7" applyFont="1" applyBorder="1" applyAlignment="1">
      <alignment vertical="center" wrapText="1"/>
    </xf>
    <xf numFmtId="0" fontId="3" fillId="0" borderId="5" xfId="6" applyFont="1" applyBorder="1" applyAlignment="1">
      <alignment horizontal="center" vertical="center" wrapText="1"/>
    </xf>
    <xf numFmtId="164" fontId="3" fillId="0" borderId="2" xfId="7" applyNumberFormat="1" applyFont="1" applyBorder="1" applyAlignment="1">
      <alignment horizontal="right"/>
    </xf>
    <xf numFmtId="2" fontId="3" fillId="0" borderId="2" xfId="7" applyNumberFormat="1" applyFont="1" applyBorder="1" applyAlignment="1">
      <alignment horizontal="right"/>
    </xf>
    <xf numFmtId="4" fontId="3" fillId="0" borderId="2" xfId="6" applyNumberFormat="1" applyFont="1" applyBorder="1" applyAlignment="1">
      <alignment horizontal="center" wrapText="1"/>
    </xf>
    <xf numFmtId="0" fontId="3" fillId="0" borderId="2" xfId="7" applyFont="1" applyBorder="1" applyAlignment="1">
      <alignment horizontal="center" vertical="center"/>
    </xf>
    <xf numFmtId="0" fontId="3" fillId="0" borderId="2" xfId="7" applyFont="1" applyBorder="1"/>
    <xf numFmtId="165" fontId="3" fillId="0" borderId="2" xfId="5" applyNumberFormat="1" applyFont="1" applyFill="1" applyBorder="1" applyAlignment="1">
      <alignment horizontal="right"/>
    </xf>
    <xf numFmtId="164" fontId="3" fillId="0" borderId="2" xfId="7" applyNumberFormat="1" applyFont="1" applyBorder="1" applyAlignment="1">
      <alignment horizontal="center" vertical="center"/>
    </xf>
    <xf numFmtId="43" fontId="3" fillId="0" borderId="2" xfId="1" applyFont="1" applyFill="1" applyBorder="1" applyAlignment="1"/>
    <xf numFmtId="164" fontId="3" fillId="0" borderId="2" xfId="7" applyNumberFormat="1" applyFont="1" applyBorder="1" applyAlignment="1">
      <alignment wrapText="1"/>
    </xf>
    <xf numFmtId="4" fontId="3" fillId="0" borderId="2" xfId="5" applyNumberFormat="1" applyFont="1" applyFill="1" applyBorder="1" applyAlignment="1">
      <alignment horizontal="right"/>
    </xf>
    <xf numFmtId="164" fontId="3" fillId="0" borderId="2" xfId="7" applyNumberFormat="1" applyFont="1" applyBorder="1" applyAlignment="1">
      <alignment vertical="center"/>
    </xf>
    <xf numFmtId="43" fontId="3" fillId="0" borderId="5" xfId="1" applyFont="1" applyFill="1" applyBorder="1" applyAlignment="1"/>
    <xf numFmtId="43" fontId="3" fillId="0" borderId="4" xfId="1" applyFont="1" applyFill="1" applyBorder="1" applyAlignment="1"/>
    <xf numFmtId="43" fontId="3" fillId="0" borderId="3" xfId="1" applyFont="1" applyFill="1" applyBorder="1" applyAlignment="1"/>
    <xf numFmtId="164" fontId="3" fillId="0" borderId="0" xfId="7" applyNumberFormat="1" applyFont="1" applyAlignment="1">
      <alignment vertical="center"/>
    </xf>
    <xf numFmtId="164" fontId="3" fillId="0" borderId="0" xfId="7" applyNumberFormat="1" applyFont="1" applyAlignment="1">
      <alignment vertical="center" wrapText="1"/>
    </xf>
    <xf numFmtId="164" fontId="3" fillId="0" borderId="0" xfId="7" applyNumberFormat="1" applyFont="1" applyAlignment="1">
      <alignment horizontal="center" vertical="center" wrapText="1"/>
    </xf>
    <xf numFmtId="4" fontId="3" fillId="0" borderId="0" xfId="7" applyNumberFormat="1" applyFont="1" applyAlignment="1">
      <alignment vertical="center"/>
    </xf>
    <xf numFmtId="0" fontId="40" fillId="0" borderId="0" xfId="8" applyFont="1" applyAlignment="1">
      <alignment horizontal="center" vertical="center"/>
    </xf>
    <xf numFmtId="0" fontId="6" fillId="0" borderId="1" xfId="2" applyFill="1" applyAlignment="1">
      <alignment vertical="center"/>
    </xf>
    <xf numFmtId="0" fontId="6" fillId="0" borderId="1" xfId="2" applyFill="1"/>
    <xf numFmtId="0" fontId="2" fillId="0" borderId="0" xfId="8" applyAlignment="1">
      <alignment horizontal="justify"/>
    </xf>
    <xf numFmtId="0" fontId="5" fillId="0" borderId="0" xfId="8" applyFont="1" applyAlignment="1">
      <alignment vertical="center"/>
    </xf>
    <xf numFmtId="0" fontId="9" fillId="0" borderId="7" xfId="10" applyFill="1"/>
    <xf numFmtId="0" fontId="16" fillId="0" borderId="8" xfId="12" applyFill="1"/>
    <xf numFmtId="0" fontId="2" fillId="0" borderId="0" xfId="8" applyAlignment="1">
      <alignment vertical="center"/>
    </xf>
    <xf numFmtId="0" fontId="2" fillId="0" borderId="0" xfId="8" applyAlignment="1">
      <alignment horizontal="justify" vertical="center"/>
    </xf>
    <xf numFmtId="0" fontId="41" fillId="0" borderId="0" xfId="8" applyFont="1"/>
    <xf numFmtId="0" fontId="2" fillId="0" borderId="0" xfId="8" applyAlignment="1">
      <alignment horizontal="left" vertical="center" wrapText="1"/>
    </xf>
    <xf numFmtId="0" fontId="42" fillId="0" borderId="29" xfId="8" applyFont="1" applyBorder="1" applyAlignment="1">
      <alignment vertical="center" wrapText="1"/>
    </xf>
    <xf numFmtId="0" fontId="16" fillId="0" borderId="8" xfId="12" applyFill="1" applyAlignment="1">
      <alignment vertical="center" wrapText="1"/>
    </xf>
    <xf numFmtId="0" fontId="42" fillId="0" borderId="0" xfId="8" applyFont="1" applyAlignment="1">
      <alignment horizontal="left" vertical="center" wrapText="1"/>
    </xf>
    <xf numFmtId="6" fontId="42" fillId="0" borderId="0" xfId="8" applyNumberFormat="1" applyFont="1" applyAlignment="1">
      <alignment horizontal="center" vertical="center" wrapText="1"/>
    </xf>
    <xf numFmtId="0" fontId="7" fillId="0" borderId="0" xfId="9" applyFill="1"/>
    <xf numFmtId="0" fontId="42" fillId="0" borderId="0" xfId="8" applyFont="1" applyAlignment="1">
      <alignment horizontal="center" vertical="center" wrapText="1"/>
    </xf>
    <xf numFmtId="0" fontId="42" fillId="0" borderId="26" xfId="8" applyFont="1" applyBorder="1" applyAlignment="1">
      <alignment horizontal="left" vertical="center" wrapText="1"/>
    </xf>
    <xf numFmtId="0" fontId="42" fillId="0" borderId="27" xfId="8" applyFont="1" applyBorder="1" applyAlignment="1">
      <alignment horizontal="left" vertical="center" wrapText="1"/>
    </xf>
    <xf numFmtId="0" fontId="42" fillId="0" borderId="28" xfId="8" applyFont="1" applyBorder="1" applyAlignment="1">
      <alignment horizontal="left" vertical="center" wrapText="1"/>
    </xf>
    <xf numFmtId="0" fontId="42" fillId="0" borderId="0" xfId="8" applyFont="1" applyAlignment="1">
      <alignment vertical="center" wrapText="1"/>
    </xf>
    <xf numFmtId="0" fontId="16" fillId="0" borderId="8" xfId="12" applyFill="1" applyAlignment="1">
      <alignment horizontal="right" vertical="center" wrapText="1"/>
    </xf>
    <xf numFmtId="0" fontId="2" fillId="0" borderId="29" xfId="8" applyBorder="1" applyAlignment="1">
      <alignment horizontal="left" vertical="center" wrapText="1"/>
    </xf>
    <xf numFmtId="8" fontId="2" fillId="0" borderId="29" xfId="8" applyNumberFormat="1" applyBorder="1" applyAlignment="1">
      <alignment horizontal="right" vertical="center" wrapText="1"/>
    </xf>
    <xf numFmtId="0" fontId="9" fillId="2" borderId="7" xfId="10" applyFill="1"/>
    <xf numFmtId="0" fontId="43" fillId="0" borderId="0" xfId="16" applyAlignment="1">
      <alignment vertical="center"/>
    </xf>
    <xf numFmtId="0" fontId="43" fillId="0" borderId="0" xfId="16"/>
    <xf numFmtId="0" fontId="2" fillId="0" borderId="2" xfId="8" applyBorder="1"/>
    <xf numFmtId="0" fontId="43" fillId="0" borderId="2" xfId="16" applyBorder="1"/>
    <xf numFmtId="0" fontId="44" fillId="0" borderId="0" xfId="16" applyFont="1" applyAlignment="1">
      <alignment vertical="center"/>
    </xf>
    <xf numFmtId="167" fontId="3" fillId="0" borderId="2" xfId="15" applyNumberFormat="1" applyFont="1" applyFill="1" applyBorder="1" applyAlignment="1" applyProtection="1">
      <alignment vertical="center"/>
      <protection locked="0"/>
    </xf>
    <xf numFmtId="43" fontId="3" fillId="0" borderId="2" xfId="1" applyFont="1" applyFill="1" applyBorder="1" applyAlignment="1" applyProtection="1">
      <alignment horizontal="right" vertical="center"/>
      <protection locked="0"/>
    </xf>
    <xf numFmtId="167" fontId="33" fillId="0" borderId="2" xfId="8" applyNumberFormat="1" applyFont="1" applyBorder="1"/>
    <xf numFmtId="167" fontId="33" fillId="0" borderId="2" xfId="8" applyNumberFormat="1" applyFont="1" applyBorder="1" applyProtection="1">
      <protection locked="0"/>
    </xf>
    <xf numFmtId="0" fontId="3" fillId="0" borderId="2" xfId="8" applyFont="1" applyBorder="1"/>
    <xf numFmtId="49" fontId="11" fillId="0" borderId="0" xfId="11" applyNumberFormat="1" applyAlignment="1">
      <alignment vertical="top" wrapText="1"/>
    </xf>
    <xf numFmtId="164" fontId="4" fillId="0" borderId="0" xfId="6" applyNumberFormat="1" applyFont="1"/>
    <xf numFmtId="0" fontId="3" fillId="0" borderId="2" xfId="8" applyFont="1" applyBorder="1" applyAlignment="1">
      <alignment horizontal="center"/>
    </xf>
    <xf numFmtId="43" fontId="3" fillId="0" borderId="0" xfId="5" applyFont="1" applyFill="1" applyBorder="1"/>
    <xf numFmtId="0" fontId="3" fillId="0" borderId="0" xfId="8" applyFont="1" applyAlignment="1">
      <alignment horizontal="right"/>
    </xf>
    <xf numFmtId="0" fontId="15" fillId="0" borderId="5" xfId="6" applyFont="1" applyBorder="1" applyAlignment="1">
      <alignment vertical="center"/>
    </xf>
    <xf numFmtId="0" fontId="5" fillId="0" borderId="2" xfId="6" applyFont="1" applyBorder="1" applyAlignment="1">
      <alignment vertical="center" wrapText="1"/>
    </xf>
    <xf numFmtId="0" fontId="3" fillId="0" borderId="5" xfId="6" applyFont="1" applyBorder="1" applyAlignment="1">
      <alignment horizontal="center" vertical="center"/>
    </xf>
    <xf numFmtId="0" fontId="3" fillId="0" borderId="2" xfId="6" applyFont="1" applyBorder="1" applyAlignment="1">
      <alignment vertical="center"/>
    </xf>
    <xf numFmtId="43" fontId="2" fillId="0" borderId="2" xfId="1" applyFont="1" applyFill="1" applyBorder="1"/>
    <xf numFmtId="43" fontId="3" fillId="0" borderId="2" xfId="1" applyFont="1" applyFill="1" applyBorder="1" applyAlignment="1">
      <alignment horizontal="right" vertical="center" wrapText="1"/>
    </xf>
    <xf numFmtId="0" fontId="47" fillId="0" borderId="2" xfId="17" applyFont="1" applyFill="1" applyBorder="1" applyAlignment="1" applyProtection="1">
      <alignment horizontal="left" vertical="center"/>
    </xf>
    <xf numFmtId="43" fontId="3" fillId="0" borderId="6" xfId="1" applyFont="1" applyFill="1" applyBorder="1" applyAlignment="1">
      <alignment vertical="center"/>
    </xf>
    <xf numFmtId="43" fontId="3" fillId="0" borderId="6" xfId="1" applyFont="1" applyFill="1" applyBorder="1" applyAlignment="1">
      <alignment horizontal="right" vertical="center"/>
    </xf>
    <xf numFmtId="4" fontId="3" fillId="0" borderId="0" xfId="6" applyNumberFormat="1" applyFont="1" applyAlignment="1">
      <alignment vertical="center"/>
    </xf>
    <xf numFmtId="0" fontId="5" fillId="0" borderId="20" xfId="3" applyFont="1" applyBorder="1" applyAlignment="1">
      <alignment horizontal="center" vertical="center"/>
    </xf>
    <xf numFmtId="0" fontId="3" fillId="0" borderId="6" xfId="3" applyFont="1" applyBorder="1" applyAlignment="1">
      <alignment horizontal="center"/>
    </xf>
    <xf numFmtId="4" fontId="5" fillId="0" borderId="2" xfId="18" applyNumberFormat="1" applyFont="1" applyBorder="1" applyAlignment="1">
      <alignment horizontal="center" vertical="center" wrapText="1"/>
    </xf>
    <xf numFmtId="0" fontId="3" fillId="0" borderId="0" xfId="3" applyFont="1"/>
    <xf numFmtId="43" fontId="3" fillId="2" borderId="4" xfId="1" applyFont="1" applyFill="1" applyBorder="1" applyAlignment="1">
      <alignment horizontal="center" vertical="center"/>
    </xf>
    <xf numFmtId="0" fontId="5" fillId="0" borderId="5" xfId="19" applyFont="1" applyBorder="1"/>
    <xf numFmtId="0" fontId="3" fillId="0" borderId="10" xfId="3" applyFont="1" applyBorder="1" applyAlignment="1">
      <alignment vertical="center"/>
    </xf>
    <xf numFmtId="0" fontId="3" fillId="0" borderId="5" xfId="20" applyFont="1" applyBorder="1" applyAlignment="1">
      <alignment horizontal="center" vertical="center"/>
    </xf>
    <xf numFmtId="0" fontId="3" fillId="0" borderId="2" xfId="20" applyFont="1" applyBorder="1"/>
    <xf numFmtId="0" fontId="3" fillId="0" borderId="2" xfId="20" applyFont="1" applyBorder="1" applyAlignment="1">
      <alignment vertical="top" wrapText="1"/>
    </xf>
    <xf numFmtId="0" fontId="3" fillId="0" borderId="2" xfId="20" applyFont="1" applyBorder="1" applyAlignment="1">
      <alignment horizontal="center" vertical="center"/>
    </xf>
    <xf numFmtId="0" fontId="3" fillId="0" borderId="2" xfId="3" applyFont="1" applyBorder="1" applyAlignment="1">
      <alignment vertical="center"/>
    </xf>
    <xf numFmtId="43" fontId="27" fillId="0" borderId="2" xfId="1" applyFont="1" applyFill="1" applyBorder="1" applyAlignment="1">
      <alignment horizontal="right" vertical="center"/>
    </xf>
    <xf numFmtId="0" fontId="3" fillId="0" borderId="2" xfId="3" applyFont="1" applyBorder="1" applyAlignment="1">
      <alignment horizontal="center" vertical="center"/>
    </xf>
    <xf numFmtId="0" fontId="3" fillId="0" borderId="5" xfId="3" applyFont="1" applyBorder="1" applyAlignment="1">
      <alignment horizontal="center" vertical="center"/>
    </xf>
    <xf numFmtId="0" fontId="3" fillId="0" borderId="2" xfId="3" applyFont="1" applyBorder="1" applyAlignment="1">
      <alignment vertical="top" wrapText="1"/>
    </xf>
    <xf numFmtId="0" fontId="3" fillId="0" borderId="5" xfId="3" applyFont="1" applyBorder="1" applyAlignment="1">
      <alignment vertical="top" wrapText="1"/>
    </xf>
    <xf numFmtId="0" fontId="3" fillId="0" borderId="5" xfId="8" applyFont="1" applyBorder="1" applyAlignment="1">
      <alignment horizontal="center" vertical="center"/>
    </xf>
    <xf numFmtId="0" fontId="5" fillId="0" borderId="2" xfId="8" applyFont="1" applyBorder="1" applyAlignment="1">
      <alignment vertical="top" wrapText="1"/>
    </xf>
    <xf numFmtId="0" fontId="3" fillId="0" borderId="2" xfId="8" applyFont="1" applyBorder="1" applyAlignment="1">
      <alignment vertical="top" wrapText="1"/>
    </xf>
    <xf numFmtId="0" fontId="3" fillId="0" borderId="2" xfId="21" applyFont="1" applyBorder="1" applyAlignment="1">
      <alignment horizontal="center" vertical="center"/>
    </xf>
    <xf numFmtId="0" fontId="5" fillId="0" borderId="5" xfId="8" applyFont="1" applyBorder="1" applyAlignment="1">
      <alignment vertical="top" wrapText="1"/>
    </xf>
    <xf numFmtId="0" fontId="3" fillId="0" borderId="5" xfId="21" applyFont="1" applyBorder="1" applyAlignment="1">
      <alignment vertical="top" wrapText="1"/>
    </xf>
    <xf numFmtId="0" fontId="5" fillId="0" borderId="5" xfId="21" applyFont="1" applyBorder="1" applyAlignment="1">
      <alignment vertical="top" wrapText="1"/>
    </xf>
    <xf numFmtId="0" fontId="3" fillId="0" borderId="2" xfId="3" applyFont="1" applyBorder="1"/>
    <xf numFmtId="0" fontId="3" fillId="0" borderId="2" xfId="3" applyFont="1" applyBorder="1" applyAlignment="1">
      <alignment wrapText="1"/>
    </xf>
    <xf numFmtId="0" fontId="3" fillId="0" borderId="2" xfId="6" applyFont="1" applyBorder="1" applyAlignment="1">
      <alignment horizontal="justify"/>
    </xf>
    <xf numFmtId="43" fontId="4" fillId="0" borderId="2" xfId="5" applyFont="1" applyFill="1" applyBorder="1" applyAlignment="1">
      <alignment horizontal="right"/>
    </xf>
    <xf numFmtId="43" fontId="3" fillId="11" borderId="2" xfId="5" applyFont="1" applyFill="1" applyBorder="1" applyAlignment="1">
      <alignment horizontal="right" vertical="center"/>
    </xf>
    <xf numFmtId="43" fontId="3" fillId="11" borderId="2" xfId="5" applyFont="1" applyFill="1" applyBorder="1" applyAlignment="1">
      <alignment horizontal="right"/>
    </xf>
    <xf numFmtId="43" fontId="19" fillId="11" borderId="2" xfId="5" applyFont="1" applyFill="1" applyBorder="1" applyAlignment="1">
      <alignment horizontal="right"/>
    </xf>
    <xf numFmtId="4" fontId="19" fillId="11" borderId="2" xfId="5" applyNumberFormat="1" applyFont="1" applyFill="1" applyBorder="1" applyAlignment="1">
      <alignment horizontal="right" vertical="center"/>
    </xf>
    <xf numFmtId="10" fontId="19" fillId="11" borderId="2" xfId="4" applyNumberFormat="1" applyFont="1" applyFill="1" applyBorder="1" applyAlignment="1">
      <alignment horizontal="center" vertical="center"/>
    </xf>
    <xf numFmtId="43" fontId="19" fillId="11" borderId="2" xfId="5" applyFont="1" applyFill="1" applyBorder="1" applyAlignment="1">
      <alignment horizontal="right" vertical="center"/>
    </xf>
    <xf numFmtId="43" fontId="19" fillId="0" borderId="2" xfId="5" applyFont="1" applyFill="1" applyBorder="1" applyAlignment="1">
      <alignment horizontal="right"/>
    </xf>
    <xf numFmtId="4" fontId="19" fillId="0" borderId="2" xfId="5" applyNumberFormat="1" applyFont="1" applyFill="1" applyBorder="1" applyAlignment="1">
      <alignment horizontal="right" vertical="center"/>
    </xf>
    <xf numFmtId="10" fontId="19" fillId="0" borderId="2" xfId="4" applyNumberFormat="1" applyFont="1" applyFill="1" applyBorder="1" applyAlignment="1">
      <alignment horizontal="center" vertical="center"/>
    </xf>
    <xf numFmtId="43" fontId="3" fillId="12" borderId="2" xfId="5" applyFont="1" applyFill="1" applyBorder="1" applyAlignment="1">
      <alignment horizontal="right" vertical="center"/>
    </xf>
    <xf numFmtId="43" fontId="19" fillId="12" borderId="2" xfId="5" applyFont="1" applyFill="1" applyBorder="1" applyAlignment="1">
      <alignment horizontal="right" vertical="center"/>
    </xf>
    <xf numFmtId="4" fontId="19" fillId="12" borderId="2" xfId="5" applyNumberFormat="1" applyFont="1" applyFill="1" applyBorder="1" applyAlignment="1">
      <alignment horizontal="right" vertical="center"/>
    </xf>
    <xf numFmtId="10" fontId="19" fillId="12" borderId="2" xfId="4" applyNumberFormat="1" applyFont="1" applyFill="1" applyBorder="1" applyAlignment="1">
      <alignment horizontal="center" vertical="center"/>
    </xf>
    <xf numFmtId="43" fontId="3" fillId="12" borderId="2" xfId="5" applyFont="1" applyFill="1" applyBorder="1" applyAlignment="1">
      <alignment horizontal="right"/>
    </xf>
    <xf numFmtId="43" fontId="19" fillId="12" borderId="2" xfId="5" applyFont="1" applyFill="1" applyBorder="1" applyAlignment="1">
      <alignment horizontal="right"/>
    </xf>
    <xf numFmtId="10" fontId="3" fillId="0" borderId="2" xfId="4" applyNumberFormat="1" applyFont="1" applyFill="1" applyBorder="1" applyAlignment="1">
      <alignment horizontal="right"/>
    </xf>
    <xf numFmtId="164" fontId="48" fillId="0" borderId="0" xfId="6" applyNumberFormat="1" applyFont="1"/>
    <xf numFmtId="2" fontId="3" fillId="0" borderId="2" xfId="6" applyNumberFormat="1" applyFont="1" applyBorder="1" applyAlignment="1">
      <alignment horizontal="right" vertical="center"/>
    </xf>
    <xf numFmtId="164" fontId="3" fillId="0" borderId="2" xfId="8" applyNumberFormat="1" applyFont="1" applyBorder="1"/>
    <xf numFmtId="43" fontId="3" fillId="2" borderId="2" xfId="5" applyFont="1" applyFill="1" applyBorder="1" applyAlignment="1">
      <alignment horizontal="right"/>
    </xf>
    <xf numFmtId="43" fontId="3" fillId="2" borderId="2" xfId="5" applyFont="1" applyFill="1" applyBorder="1" applyAlignment="1">
      <alignment horizontal="right" vertical="center"/>
    </xf>
    <xf numFmtId="164" fontId="3" fillId="0" borderId="6" xfId="8" applyNumberFormat="1" applyFont="1" applyBorder="1" applyAlignment="1">
      <alignment vertical="center" wrapText="1"/>
    </xf>
    <xf numFmtId="43" fontId="3" fillId="2" borderId="6" xfId="5" applyFont="1" applyFill="1" applyBorder="1" applyAlignment="1">
      <alignment horizontal="right"/>
    </xf>
    <xf numFmtId="43" fontId="3" fillId="2" borderId="6" xfId="5" applyFont="1" applyFill="1" applyBorder="1" applyAlignment="1">
      <alignment horizontal="right" vertical="center"/>
    </xf>
    <xf numFmtId="165" fontId="3" fillId="0" borderId="6" xfId="5" applyNumberFormat="1" applyFont="1" applyFill="1" applyBorder="1" applyAlignment="1">
      <alignment horizontal="right" vertical="center"/>
    </xf>
    <xf numFmtId="10" fontId="3" fillId="0" borderId="6" xfId="4" applyNumberFormat="1" applyFont="1" applyFill="1" applyBorder="1" applyAlignment="1">
      <alignment horizontal="center" vertical="center"/>
    </xf>
    <xf numFmtId="43" fontId="3" fillId="0" borderId="2" xfId="5" applyFont="1" applyFill="1" applyBorder="1"/>
    <xf numFmtId="0" fontId="3" fillId="0" borderId="2" xfId="8" applyFont="1" applyBorder="1" applyAlignment="1">
      <alignment horizontal="right"/>
    </xf>
    <xf numFmtId="0" fontId="50" fillId="0" borderId="7" xfId="23" applyFill="1" applyAlignment="1">
      <alignment vertical="top" wrapText="1"/>
    </xf>
    <xf numFmtId="164" fontId="50" fillId="0" borderId="7" xfId="23" applyNumberFormat="1" applyAlignment="1">
      <alignment vertical="center" wrapText="1"/>
    </xf>
    <xf numFmtId="0" fontId="50" fillId="0" borderId="7" xfId="23" applyAlignment="1">
      <alignment vertical="center" wrapText="1"/>
    </xf>
    <xf numFmtId="0" fontId="9" fillId="0" borderId="8" xfId="24" applyAlignment="1">
      <alignment vertical="center" wrapText="1"/>
    </xf>
    <xf numFmtId="164" fontId="9" fillId="0" borderId="8" xfId="24" applyNumberFormat="1" applyAlignment="1">
      <alignment vertical="center" wrapText="1"/>
    </xf>
    <xf numFmtId="164" fontId="9" fillId="0" borderId="8" xfId="24" applyNumberFormat="1" applyFill="1" applyAlignment="1">
      <alignment vertical="center" wrapText="1"/>
    </xf>
    <xf numFmtId="0" fontId="50" fillId="0" borderId="7" xfId="23"/>
    <xf numFmtId="0" fontId="6" fillId="0" borderId="1" xfId="2" applyAlignment="1">
      <alignment horizontal="center"/>
    </xf>
    <xf numFmtId="0" fontId="50" fillId="0" borderId="7" xfId="23" applyAlignment="1">
      <alignment horizontal="left" vertical="center" wrapText="1"/>
    </xf>
    <xf numFmtId="0" fontId="9" fillId="0" borderId="8" xfId="24" applyAlignment="1">
      <alignment horizontal="center" vertical="center" wrapText="1"/>
    </xf>
    <xf numFmtId="0" fontId="9" fillId="0" borderId="8" xfId="24"/>
    <xf numFmtId="0" fontId="50" fillId="4" borderId="7" xfId="23" applyFill="1" applyAlignment="1">
      <alignment horizontal="left" vertical="center"/>
    </xf>
    <xf numFmtId="0" fontId="50" fillId="5" borderId="7" xfId="23" applyFill="1" applyAlignment="1">
      <alignment horizontal="center" vertical="center" wrapText="1"/>
    </xf>
    <xf numFmtId="0" fontId="50" fillId="6" borderId="7" xfId="23" applyFill="1" applyAlignment="1">
      <alignment horizontal="center" vertical="center" wrapText="1"/>
    </xf>
    <xf numFmtId="0" fontId="50" fillId="7" borderId="7" xfId="23" applyFill="1" applyAlignment="1">
      <alignment horizontal="center" vertical="center" wrapText="1"/>
    </xf>
    <xf numFmtId="0" fontId="50" fillId="8" borderId="7" xfId="23" applyFill="1" applyAlignment="1">
      <alignment horizontal="center" vertical="center" wrapText="1"/>
    </xf>
    <xf numFmtId="0" fontId="50" fillId="4" borderId="7" xfId="23" applyFill="1" applyAlignment="1">
      <alignment horizontal="center" vertical="center"/>
    </xf>
    <xf numFmtId="164" fontId="9" fillId="2" borderId="8" xfId="24" applyNumberFormat="1" applyFill="1" applyAlignment="1">
      <alignment vertical="center" wrapText="1"/>
    </xf>
    <xf numFmtId="164" fontId="50" fillId="0" borderId="7" xfId="23" applyNumberFormat="1" applyFill="1" applyAlignment="1">
      <alignment vertical="center" wrapText="1"/>
    </xf>
    <xf numFmtId="0" fontId="50" fillId="0" borderId="7" xfId="23" applyAlignment="1">
      <alignment vertical="top" wrapText="1"/>
    </xf>
    <xf numFmtId="0" fontId="9" fillId="0" borderId="8" xfId="24" applyFill="1" applyAlignment="1">
      <alignment vertical="top" wrapText="1"/>
    </xf>
    <xf numFmtId="0" fontId="50" fillId="0" borderId="7" xfId="23" applyFill="1" applyAlignment="1">
      <alignment wrapText="1"/>
    </xf>
    <xf numFmtId="0" fontId="50" fillId="0" borderId="7" xfId="23" applyFill="1" applyAlignment="1">
      <alignment horizontal="left" wrapText="1"/>
    </xf>
    <xf numFmtId="0" fontId="9" fillId="0" borderId="8" xfId="24" applyFill="1" applyAlignment="1">
      <alignment horizontal="left" vertical="top" wrapText="1"/>
    </xf>
    <xf numFmtId="0" fontId="50" fillId="0" borderId="7" xfId="23" applyFill="1" applyAlignment="1">
      <alignment horizontal="left" vertical="top" wrapText="1"/>
    </xf>
    <xf numFmtId="0" fontId="9" fillId="0" borderId="8" xfId="24" applyFill="1" applyAlignment="1">
      <alignment wrapText="1"/>
    </xf>
    <xf numFmtId="0" fontId="3" fillId="0" borderId="5" xfId="6" applyFont="1" applyBorder="1" applyAlignment="1">
      <alignment wrapText="1"/>
    </xf>
    <xf numFmtId="0" fontId="50" fillId="0" borderId="7" xfId="23" applyFill="1" applyAlignment="1">
      <alignment vertical="center" wrapText="1"/>
    </xf>
    <xf numFmtId="0" fontId="9" fillId="0" borderId="8" xfId="24" applyFill="1" applyAlignment="1">
      <alignment horizontal="center" vertical="center" wrapText="1"/>
    </xf>
    <xf numFmtId="0" fontId="3" fillId="0" borderId="0" xfId="8" applyFont="1" applyAlignment="1">
      <alignment horizontal="center" vertical="center" wrapText="1"/>
    </xf>
    <xf numFmtId="0" fontId="3" fillId="0" borderId="25" xfId="8" applyFont="1" applyBorder="1" applyAlignment="1">
      <alignment horizontal="center" vertical="center" wrapText="1"/>
    </xf>
    <xf numFmtId="0" fontId="3" fillId="0" borderId="27" xfId="8" applyFont="1" applyBorder="1" applyAlignment="1">
      <alignment horizontal="center" vertical="center" wrapText="1"/>
    </xf>
    <xf numFmtId="0" fontId="3" fillId="0" borderId="28" xfId="8" applyFont="1" applyBorder="1" applyAlignment="1">
      <alignment horizontal="center" vertical="center" wrapText="1"/>
    </xf>
    <xf numFmtId="0" fontId="9" fillId="0" borderId="8" xfId="24" applyFill="1" applyAlignment="1">
      <alignment horizontal="center"/>
    </xf>
    <xf numFmtId="3" fontId="3" fillId="0" borderId="25" xfId="8" applyNumberFormat="1" applyFont="1" applyBorder="1" applyAlignment="1">
      <alignment horizontal="center" vertical="center" wrapText="1"/>
    </xf>
    <xf numFmtId="0" fontId="3" fillId="0" borderId="27" xfId="8" applyFont="1" applyBorder="1"/>
    <xf numFmtId="3" fontId="3" fillId="0" borderId="28" xfId="8" applyNumberFormat="1" applyFont="1" applyBorder="1" applyAlignment="1">
      <alignment horizontal="center" vertical="center" wrapText="1"/>
    </xf>
    <xf numFmtId="0" fontId="50" fillId="0" borderId="7" xfId="23" applyFill="1" applyAlignment="1">
      <alignment vertical="center"/>
    </xf>
    <xf numFmtId="0" fontId="50" fillId="0" borderId="7" xfId="23" applyFill="1"/>
    <xf numFmtId="0" fontId="9" fillId="0" borderId="8" xfId="24" applyFill="1"/>
    <xf numFmtId="0" fontId="3" fillId="0" borderId="24" xfId="8" applyFont="1" applyBorder="1"/>
    <xf numFmtId="0" fontId="3" fillId="0" borderId="26" xfId="8" applyFont="1" applyBorder="1"/>
    <xf numFmtId="0" fontId="3" fillId="0" borderId="0" xfId="8" applyFont="1" applyAlignment="1">
      <alignment horizontal="justify" vertical="center"/>
    </xf>
    <xf numFmtId="0" fontId="9" fillId="0" borderId="8" xfId="24" applyFill="1" applyAlignment="1">
      <alignment vertical="center"/>
    </xf>
    <xf numFmtId="8" fontId="3" fillId="0" borderId="0" xfId="8" applyNumberFormat="1" applyFont="1" applyAlignment="1">
      <alignment horizontal="center" vertical="center" wrapText="1"/>
    </xf>
    <xf numFmtId="8" fontId="3" fillId="0" borderId="25" xfId="8" applyNumberFormat="1" applyFont="1" applyBorder="1" applyAlignment="1">
      <alignment horizontal="center" vertical="center" wrapText="1"/>
    </xf>
    <xf numFmtId="8" fontId="3" fillId="0" borderId="27" xfId="8" applyNumberFormat="1" applyFont="1" applyBorder="1" applyAlignment="1">
      <alignment horizontal="center" vertical="center" wrapText="1"/>
    </xf>
    <xf numFmtId="8" fontId="3" fillId="0" borderId="28" xfId="8" applyNumberFormat="1" applyFont="1" applyBorder="1" applyAlignment="1">
      <alignment horizontal="center" vertical="center" wrapText="1"/>
    </xf>
    <xf numFmtId="0" fontId="9" fillId="0" borderId="8" xfId="24" applyFill="1" applyAlignment="1">
      <alignment vertical="center" wrapText="1"/>
    </xf>
    <xf numFmtId="6" fontId="3" fillId="0" borderId="0" xfId="8" applyNumberFormat="1" applyFont="1" applyAlignment="1">
      <alignment horizontal="center" vertical="center" wrapText="1"/>
    </xf>
    <xf numFmtId="6" fontId="3" fillId="0" borderId="25" xfId="8" applyNumberFormat="1" applyFont="1" applyBorder="1" applyAlignment="1">
      <alignment horizontal="center" vertical="center" wrapText="1"/>
    </xf>
    <xf numFmtId="0" fontId="3" fillId="0" borderId="0" xfId="8" applyFont="1" applyAlignment="1">
      <alignment vertical="top" wrapText="1"/>
    </xf>
    <xf numFmtId="0" fontId="3" fillId="0" borderId="25" xfId="8" applyFont="1" applyBorder="1" applyAlignment="1">
      <alignment vertical="top" wrapText="1"/>
    </xf>
    <xf numFmtId="0" fontId="3" fillId="0" borderId="24" xfId="8" applyFont="1" applyBorder="1" applyAlignment="1">
      <alignment vertical="center" wrapText="1"/>
    </xf>
    <xf numFmtId="0" fontId="9" fillId="0" borderId="8" xfId="24" applyFill="1" applyAlignment="1">
      <alignment horizontal="right" vertical="center"/>
    </xf>
    <xf numFmtId="0" fontId="9" fillId="0" borderId="8" xfId="24" quotePrefix="1" applyFill="1" applyAlignment="1">
      <alignment horizontal="right" vertical="center" wrapText="1"/>
    </xf>
    <xf numFmtId="8" fontId="3" fillId="0" borderId="0" xfId="8" applyNumberFormat="1" applyFont="1" applyAlignment="1">
      <alignment horizontal="right" vertical="center" wrapText="1"/>
    </xf>
    <xf numFmtId="8" fontId="3" fillId="0" borderId="25" xfId="8" applyNumberFormat="1" applyFont="1" applyBorder="1" applyAlignment="1">
      <alignment horizontal="right" vertical="center" wrapText="1"/>
    </xf>
    <xf numFmtId="8" fontId="3" fillId="0" borderId="27" xfId="8" applyNumberFormat="1" applyFont="1" applyBorder="1" applyAlignment="1">
      <alignment horizontal="right" vertical="center" wrapText="1"/>
    </xf>
    <xf numFmtId="8" fontId="3" fillId="0" borderId="28" xfId="8" applyNumberFormat="1" applyFont="1" applyBorder="1" applyAlignment="1">
      <alignment horizontal="right" vertical="center" wrapText="1"/>
    </xf>
    <xf numFmtId="8" fontId="19" fillId="0" borderId="2" xfId="16" applyNumberFormat="1" applyFont="1" applyBorder="1" applyAlignment="1">
      <alignment vertical="center" wrapText="1"/>
    </xf>
    <xf numFmtId="0" fontId="9" fillId="0" borderId="8" xfId="24" applyFill="1" applyAlignment="1">
      <alignment horizontal="left" vertical="center"/>
    </xf>
    <xf numFmtId="0" fontId="21" fillId="0" borderId="2" xfId="22" applyFont="1" applyFill="1" applyBorder="1" applyAlignment="1" applyProtection="1">
      <alignment horizontal="left" vertical="center"/>
    </xf>
    <xf numFmtId="0" fontId="9" fillId="0" borderId="8" xfId="24" applyAlignment="1">
      <alignment vertical="top" wrapText="1"/>
    </xf>
    <xf numFmtId="0" fontId="50" fillId="0" borderId="7" xfId="23" applyAlignment="1">
      <alignment wrapText="1"/>
    </xf>
    <xf numFmtId="164" fontId="50" fillId="2" borderId="7" xfId="23" applyNumberFormat="1" applyFill="1" applyAlignment="1">
      <alignment vertical="center" wrapText="1"/>
    </xf>
    <xf numFmtId="0" fontId="19" fillId="0" borderId="0" xfId="0" applyFont="1" applyAlignment="1">
      <alignment vertical="center"/>
    </xf>
    <xf numFmtId="0" fontId="2" fillId="0" borderId="0" xfId="8" applyAlignment="1">
      <alignment wrapText="1"/>
    </xf>
    <xf numFmtId="0" fontId="19" fillId="0" borderId="0" xfId="0" applyFont="1" applyAlignment="1">
      <alignment vertical="center" wrapText="1"/>
    </xf>
    <xf numFmtId="0" fontId="3" fillId="0" borderId="0" xfId="11" applyFont="1" applyAlignment="1">
      <alignment wrapText="1"/>
    </xf>
    <xf numFmtId="0" fontId="0" fillId="0" borderId="0" xfId="0" applyAlignment="1">
      <alignment vertical="center" wrapText="1"/>
    </xf>
    <xf numFmtId="0" fontId="53" fillId="0" borderId="25" xfId="0" applyFont="1" applyBorder="1" applyAlignment="1">
      <alignment vertical="center" wrapText="1"/>
    </xf>
    <xf numFmtId="0" fontId="49" fillId="0" borderId="28" xfId="22" applyBorder="1" applyAlignment="1">
      <alignment vertical="center" wrapText="1"/>
    </xf>
    <xf numFmtId="0" fontId="53" fillId="0" borderId="28" xfId="0" applyFont="1" applyBorder="1" applyAlignment="1">
      <alignment vertical="center" wrapText="1"/>
    </xf>
    <xf numFmtId="0" fontId="53" fillId="0" borderId="33" xfId="0" applyFont="1" applyBorder="1" applyAlignment="1">
      <alignment vertical="center" wrapText="1"/>
    </xf>
    <xf numFmtId="6" fontId="53" fillId="0" borderId="28" xfId="0" applyNumberFormat="1" applyFont="1" applyBorder="1" applyAlignment="1">
      <alignment vertical="center" wrapText="1"/>
    </xf>
    <xf numFmtId="6" fontId="53" fillId="0" borderId="25" xfId="0" applyNumberFormat="1" applyFont="1" applyBorder="1" applyAlignment="1">
      <alignment vertical="center" wrapText="1"/>
    </xf>
    <xf numFmtId="0" fontId="53" fillId="0" borderId="37" xfId="0" applyFont="1" applyBorder="1" applyAlignment="1">
      <alignment vertical="center" wrapText="1"/>
    </xf>
    <xf numFmtId="0" fontId="53" fillId="0" borderId="33" xfId="0" applyFont="1" applyBorder="1" applyAlignment="1">
      <alignment horizontal="right" vertical="center" wrapText="1"/>
    </xf>
    <xf numFmtId="0" fontId="53" fillId="0" borderId="30" xfId="0" applyFont="1" applyBorder="1" applyAlignment="1">
      <alignment vertical="center" wrapText="1"/>
    </xf>
    <xf numFmtId="164" fontId="15" fillId="0" borderId="2" xfId="6" applyNumberFormat="1" applyFont="1" applyBorder="1" applyAlignment="1">
      <alignment vertical="center" wrapText="1"/>
    </xf>
    <xf numFmtId="0" fontId="15" fillId="0" borderId="2" xfId="6" applyFont="1" applyBorder="1" applyAlignment="1">
      <alignment vertical="top" wrapText="1"/>
    </xf>
    <xf numFmtId="0" fontId="3" fillId="0" borderId="2" xfId="24" applyFont="1" applyFill="1" applyBorder="1" applyAlignment="1">
      <alignment vertical="top" wrapText="1"/>
    </xf>
    <xf numFmtId="0" fontId="5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vertical="center" wrapText="1"/>
    </xf>
    <xf numFmtId="166" fontId="3" fillId="0" borderId="2" xfId="0" applyNumberFormat="1" applyFont="1" applyBorder="1" applyAlignment="1">
      <alignment horizontal="center" vertical="center" wrapText="1"/>
    </xf>
    <xf numFmtId="0" fontId="3" fillId="0" borderId="0" xfId="0" applyFont="1" applyAlignment="1">
      <alignment vertical="center" wrapText="1"/>
    </xf>
    <xf numFmtId="166" fontId="3" fillId="0" borderId="0" xfId="0" applyNumberFormat="1" applyFont="1" applyAlignment="1">
      <alignment horizontal="center" vertical="center" wrapText="1"/>
    </xf>
    <xf numFmtId="0" fontId="57" fillId="2" borderId="0" xfId="0" applyFont="1" applyFill="1" applyAlignment="1">
      <alignment vertical="center" wrapText="1"/>
    </xf>
    <xf numFmtId="43" fontId="3" fillId="0" borderId="4" xfId="5" applyFont="1" applyFill="1" applyBorder="1" applyAlignment="1">
      <alignment horizontal="right" vertical="center"/>
    </xf>
    <xf numFmtId="43" fontId="3" fillId="0" borderId="3" xfId="1" applyFont="1" applyFill="1" applyBorder="1" applyAlignment="1">
      <alignment horizontal="center" vertical="center"/>
    </xf>
    <xf numFmtId="0" fontId="53" fillId="0" borderId="32" xfId="0" applyFont="1" applyBorder="1" applyAlignment="1">
      <alignment vertical="center" wrapText="1"/>
    </xf>
    <xf numFmtId="8" fontId="23" fillId="0" borderId="0" xfId="0" applyNumberFormat="1" applyFont="1"/>
    <xf numFmtId="0" fontId="9" fillId="0" borderId="8" xfId="24" applyAlignment="1">
      <alignment wrapText="1"/>
    </xf>
    <xf numFmtId="0" fontId="58" fillId="3" borderId="1" xfId="2" applyFont="1" applyFill="1" applyAlignment="1">
      <alignment vertical="center"/>
    </xf>
    <xf numFmtId="0" fontId="50" fillId="13" borderId="0" xfId="23" applyFill="1" applyBorder="1" applyAlignment="1">
      <alignment vertical="center" wrapText="1"/>
    </xf>
    <xf numFmtId="0" fontId="50" fillId="13" borderId="33" xfId="23" applyFill="1" applyBorder="1" applyAlignment="1">
      <alignment vertical="center" wrapText="1"/>
    </xf>
    <xf numFmtId="0" fontId="50" fillId="13" borderId="35" xfId="23" applyFill="1" applyBorder="1" applyAlignment="1">
      <alignment vertical="center" wrapText="1"/>
    </xf>
    <xf numFmtId="0" fontId="50" fillId="13" borderId="29" xfId="23" applyFill="1" applyBorder="1" applyAlignment="1">
      <alignment vertical="center" wrapText="1"/>
    </xf>
    <xf numFmtId="0" fontId="50" fillId="13" borderId="27" xfId="23" applyFill="1" applyBorder="1" applyAlignment="1">
      <alignment vertical="top" wrapText="1"/>
    </xf>
    <xf numFmtId="0" fontId="9" fillId="13" borderId="26" xfId="24" applyFill="1" applyBorder="1" applyAlignment="1">
      <alignment vertical="center" wrapText="1"/>
    </xf>
    <xf numFmtId="0" fontId="9" fillId="13" borderId="27" xfId="24" applyFill="1" applyBorder="1" applyAlignment="1">
      <alignment vertical="center" wrapText="1"/>
    </xf>
    <xf numFmtId="0" fontId="3" fillId="0" borderId="2" xfId="3" applyFont="1" applyBorder="1" applyAlignment="1">
      <alignment horizontal="center"/>
    </xf>
    <xf numFmtId="0" fontId="5" fillId="0" borderId="2" xfId="19" applyFont="1" applyBorder="1" applyAlignment="1">
      <alignment vertical="center" wrapText="1"/>
    </xf>
    <xf numFmtId="0" fontId="3" fillId="0" borderId="45" xfId="3" applyFont="1" applyBorder="1" applyAlignment="1">
      <alignment vertical="center" wrapText="1"/>
    </xf>
    <xf numFmtId="0" fontId="3" fillId="0" borderId="2" xfId="8" applyFont="1" applyBorder="1" applyAlignment="1">
      <alignment wrapText="1"/>
    </xf>
    <xf numFmtId="164" fontId="3" fillId="0" borderId="46" xfId="8" applyNumberFormat="1" applyFont="1" applyBorder="1"/>
    <xf numFmtId="0" fontId="3" fillId="0" borderId="2" xfId="7" applyFont="1" applyBorder="1" applyAlignment="1">
      <alignment wrapText="1"/>
    </xf>
    <xf numFmtId="0" fontId="0" fillId="2" borderId="0" xfId="0" applyFill="1" applyAlignment="1">
      <alignment vertical="top"/>
    </xf>
    <xf numFmtId="0" fontId="23" fillId="2" borderId="0" xfId="0" applyFont="1" applyFill="1"/>
    <xf numFmtId="0" fontId="24" fillId="2" borderId="0" xfId="0" applyFont="1" applyFill="1"/>
    <xf numFmtId="0" fontId="3" fillId="0" borderId="2" xfId="0" applyFont="1" applyBorder="1" applyAlignment="1">
      <alignment wrapText="1"/>
    </xf>
    <xf numFmtId="43" fontId="3" fillId="0" borderId="2" xfId="25" applyFont="1" applyFill="1" applyBorder="1" applyAlignment="1">
      <alignment horizontal="right" vertical="center"/>
    </xf>
    <xf numFmtId="0" fontId="50" fillId="4" borderId="0" xfId="23" applyFill="1" applyBorder="1" applyAlignment="1">
      <alignment horizontal="left" vertical="center"/>
    </xf>
    <xf numFmtId="0" fontId="50" fillId="4" borderId="0" xfId="23" applyFill="1" applyBorder="1" applyAlignment="1">
      <alignment horizontal="center" vertical="center"/>
    </xf>
    <xf numFmtId="14" fontId="23" fillId="0" borderId="0" xfId="0" applyNumberFormat="1" applyFont="1"/>
    <xf numFmtId="1" fontId="3" fillId="0" borderId="0" xfId="6" applyNumberFormat="1" applyFont="1"/>
    <xf numFmtId="0" fontId="26" fillId="2" borderId="2" xfId="0" applyFont="1" applyFill="1" applyBorder="1" applyAlignment="1">
      <alignment vertical="top"/>
    </xf>
    <xf numFmtId="0" fontId="45" fillId="0" borderId="0" xfId="16" applyFont="1" applyAlignment="1">
      <alignment horizontal="left" vertical="center" wrapText="1"/>
    </xf>
    <xf numFmtId="0" fontId="22" fillId="10" borderId="12" xfId="0" applyFont="1" applyFill="1" applyBorder="1" applyAlignment="1">
      <alignment vertical="center"/>
    </xf>
    <xf numFmtId="0" fontId="26" fillId="0" borderId="48" xfId="0" applyFont="1" applyBorder="1" applyAlignment="1">
      <alignment vertical="center"/>
    </xf>
    <xf numFmtId="8" fontId="26" fillId="2" borderId="13" xfId="0" applyNumberFormat="1" applyFont="1" applyFill="1" applyBorder="1" applyAlignment="1">
      <alignment vertical="center" wrapText="1"/>
    </xf>
    <xf numFmtId="8" fontId="26" fillId="2" borderId="9" xfId="0" applyNumberFormat="1" applyFont="1" applyFill="1" applyBorder="1" applyAlignment="1">
      <alignment vertical="center" wrapText="1"/>
    </xf>
    <xf numFmtId="8" fontId="26" fillId="2" borderId="14" xfId="0" applyNumberFormat="1" applyFont="1" applyFill="1" applyBorder="1" applyAlignment="1">
      <alignment vertical="center" wrapText="1"/>
    </xf>
    <xf numFmtId="8" fontId="26" fillId="2" borderId="15" xfId="0" applyNumberFormat="1" applyFont="1" applyFill="1" applyBorder="1" applyAlignment="1">
      <alignment vertical="center"/>
    </xf>
    <xf numFmtId="8" fontId="26" fillId="2" borderId="47" xfId="0" applyNumberFormat="1" applyFont="1" applyFill="1" applyBorder="1" applyAlignment="1">
      <alignment vertical="center"/>
    </xf>
    <xf numFmtId="8" fontId="26" fillId="2" borderId="17" xfId="0" applyNumberFormat="1" applyFont="1" applyFill="1" applyBorder="1" applyAlignment="1">
      <alignment vertical="center" wrapText="1"/>
    </xf>
    <xf numFmtId="8" fontId="26" fillId="2" borderId="13" xfId="0" applyNumberFormat="1" applyFont="1" applyFill="1" applyBorder="1" applyAlignment="1">
      <alignment vertical="center"/>
    </xf>
    <xf numFmtId="8" fontId="26" fillId="2" borderId="2" xfId="0" applyNumberFormat="1" applyFont="1" applyFill="1" applyBorder="1" applyAlignment="1">
      <alignment vertical="center"/>
    </xf>
    <xf numFmtId="0" fontId="27" fillId="2" borderId="0" xfId="0" applyFont="1" applyFill="1" applyAlignment="1">
      <alignment vertical="center"/>
    </xf>
    <xf numFmtId="8" fontId="27" fillId="2" borderId="9" xfId="0" applyNumberFormat="1" applyFont="1" applyFill="1" applyBorder="1" applyAlignment="1">
      <alignment vertical="center"/>
    </xf>
    <xf numFmtId="8" fontId="27" fillId="2" borderId="13" xfId="0" applyNumberFormat="1" applyFont="1" applyFill="1" applyBorder="1" applyAlignment="1">
      <alignment vertical="center"/>
    </xf>
    <xf numFmtId="0" fontId="27" fillId="2" borderId="13" xfId="0" applyFont="1" applyFill="1" applyBorder="1" applyAlignment="1">
      <alignment vertical="center"/>
    </xf>
    <xf numFmtId="0" fontId="26" fillId="2" borderId="2" xfId="0" applyFont="1" applyFill="1" applyBorder="1" applyAlignment="1">
      <alignment wrapText="1"/>
    </xf>
    <xf numFmtId="8" fontId="26" fillId="2" borderId="2" xfId="0" applyNumberFormat="1" applyFont="1" applyFill="1" applyBorder="1" applyAlignment="1">
      <alignment wrapText="1"/>
    </xf>
    <xf numFmtId="8" fontId="26" fillId="2" borderId="2" xfId="0" applyNumberFormat="1" applyFont="1" applyFill="1" applyBorder="1"/>
    <xf numFmtId="0" fontId="26" fillId="2" borderId="2" xfId="0" quotePrefix="1" applyFont="1" applyFill="1" applyBorder="1" applyAlignment="1">
      <alignment wrapText="1"/>
    </xf>
    <xf numFmtId="164" fontId="6" fillId="0" borderId="1" xfId="2" applyNumberFormat="1" applyFill="1" applyAlignment="1">
      <alignment horizontal="center" vertical="center"/>
    </xf>
    <xf numFmtId="164" fontId="6" fillId="0" borderId="1" xfId="2" applyNumberFormat="1" applyFill="1" applyAlignment="1">
      <alignment horizontal="center"/>
    </xf>
    <xf numFmtId="4"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43" fontId="3" fillId="0" borderId="3" xfId="1" applyFont="1" applyFill="1" applyBorder="1" applyAlignment="1">
      <alignment horizontal="center" vertical="center"/>
    </xf>
    <xf numFmtId="164" fontId="6" fillId="0" borderId="1" xfId="2" applyNumberFormat="1" applyAlignment="1">
      <alignment horizontal="center" vertical="center"/>
    </xf>
    <xf numFmtId="4" fontId="6" fillId="0" borderId="1" xfId="2" applyNumberFormat="1" applyAlignment="1">
      <alignment horizontal="center" vertical="center" wrapText="1"/>
    </xf>
    <xf numFmtId="0" fontId="3" fillId="0" borderId="5" xfId="6" applyFont="1" applyBorder="1" applyAlignment="1">
      <alignment horizontal="left" vertical="center" wrapText="1"/>
    </xf>
    <xf numFmtId="0" fontId="3" fillId="0" borderId="4" xfId="6" applyFont="1" applyBorder="1" applyAlignment="1">
      <alignment horizontal="left" vertical="center" wrapText="1"/>
    </xf>
    <xf numFmtId="0" fontId="3" fillId="0" borderId="3" xfId="6" applyFont="1" applyBorder="1" applyAlignment="1">
      <alignment horizontal="left" vertical="center" wrapText="1"/>
    </xf>
    <xf numFmtId="43" fontId="6" fillId="0" borderId="1" xfId="2" applyNumberFormat="1" applyFill="1" applyAlignment="1">
      <alignment horizontal="left" vertical="center" wrapText="1"/>
    </xf>
    <xf numFmtId="43" fontId="6" fillId="0" borderId="1" xfId="2" applyNumberFormat="1" applyFill="1" applyAlignment="1">
      <alignment horizontal="center" vertical="center" wrapText="1"/>
    </xf>
    <xf numFmtId="0" fontId="9" fillId="0" borderId="8" xfId="24" applyAlignment="1">
      <alignment horizontal="center" vertical="center" wrapText="1"/>
    </xf>
    <xf numFmtId="43" fontId="3" fillId="0" borderId="5" xfId="14" applyFont="1" applyFill="1" applyBorder="1" applyAlignment="1">
      <alignment horizontal="center" vertical="center"/>
    </xf>
    <xf numFmtId="43" fontId="3" fillId="0" borderId="4" xfId="14" applyFont="1" applyFill="1" applyBorder="1" applyAlignment="1">
      <alignment horizontal="center" vertical="center"/>
    </xf>
    <xf numFmtId="43" fontId="3" fillId="0" borderId="3" xfId="14" applyFont="1" applyFill="1" applyBorder="1" applyAlignment="1">
      <alignment horizontal="center" vertical="center"/>
    </xf>
    <xf numFmtId="0" fontId="19" fillId="0" borderId="0" xfId="13" applyFont="1" applyAlignment="1">
      <alignment wrapText="1"/>
    </xf>
    <xf numFmtId="0" fontId="19" fillId="0" borderId="0" xfId="11" applyFont="1" applyAlignment="1">
      <alignment wrapText="1"/>
    </xf>
    <xf numFmtId="0" fontId="26" fillId="0" borderId="5" xfId="0" applyFont="1" applyBorder="1" applyAlignment="1">
      <alignment horizontal="left" vertical="center"/>
    </xf>
    <xf numFmtId="0" fontId="26" fillId="0" borderId="3" xfId="0" applyFont="1" applyBorder="1" applyAlignment="1">
      <alignment horizontal="left" vertical="center"/>
    </xf>
    <xf numFmtId="8" fontId="26" fillId="0" borderId="2" xfId="0" applyNumberFormat="1" applyFont="1" applyBorder="1" applyAlignment="1">
      <alignment horizontal="center" vertical="top"/>
    </xf>
    <xf numFmtId="0" fontId="26" fillId="2" borderId="12" xfId="0" applyFont="1" applyFill="1" applyBorder="1" applyAlignment="1">
      <alignment horizontal="center" vertical="center" wrapText="1"/>
    </xf>
    <xf numFmtId="49" fontId="26" fillId="0" borderId="38" xfId="0" applyNumberFormat="1" applyFont="1" applyBorder="1" applyAlignment="1">
      <alignment vertical="top" wrapText="1"/>
    </xf>
    <xf numFmtId="49" fontId="26" fillId="0" borderId="11" xfId="0" applyNumberFormat="1" applyFont="1" applyBorder="1" applyAlignment="1">
      <alignment vertical="top" wrapText="1"/>
    </xf>
    <xf numFmtId="49" fontId="26" fillId="0" borderId="9" xfId="0" applyNumberFormat="1" applyFont="1" applyBorder="1" applyAlignment="1">
      <alignment vertical="top" wrapText="1"/>
    </xf>
    <xf numFmtId="0" fontId="26" fillId="0" borderId="6" xfId="0" applyFont="1" applyBorder="1" applyAlignment="1">
      <alignment horizontal="left" vertical="top" wrapText="1"/>
    </xf>
    <xf numFmtId="0" fontId="26" fillId="0" borderId="11" xfId="0" applyFont="1" applyBorder="1" applyAlignment="1">
      <alignment horizontal="left" vertical="top" wrapText="1"/>
    </xf>
    <xf numFmtId="0" fontId="26" fillId="0" borderId="9" xfId="0" applyFont="1" applyBorder="1" applyAlignment="1">
      <alignment horizontal="left" vertical="top" wrapText="1"/>
    </xf>
    <xf numFmtId="0" fontId="26" fillId="0" borderId="2" xfId="0" applyFont="1" applyBorder="1" applyAlignment="1">
      <alignment vertical="top" wrapText="1"/>
    </xf>
    <xf numFmtId="0" fontId="26" fillId="0" borderId="2" xfId="0" applyFont="1" applyBorder="1" applyAlignment="1">
      <alignment vertical="top"/>
    </xf>
    <xf numFmtId="0" fontId="26" fillId="2" borderId="2" xfId="0" applyFont="1" applyFill="1" applyBorder="1" applyAlignment="1">
      <alignment vertical="top" wrapText="1"/>
    </xf>
    <xf numFmtId="0" fontId="26" fillId="2" borderId="2" xfId="0" applyFont="1" applyFill="1" applyBorder="1" applyAlignment="1">
      <alignment vertical="top"/>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50" fillId="4" borderId="7" xfId="23" applyFill="1" applyAlignment="1">
      <alignment horizontal="left" vertical="center"/>
    </xf>
    <xf numFmtId="0" fontId="50" fillId="4" borderId="0" xfId="23" applyFill="1" applyBorder="1" applyAlignment="1">
      <alignment horizontal="center" vertical="center"/>
    </xf>
    <xf numFmtId="8" fontId="26" fillId="2" borderId="2" xfId="0" applyNumberFormat="1" applyFont="1" applyFill="1" applyBorder="1" applyAlignment="1">
      <alignment horizontal="center" vertical="top"/>
    </xf>
    <xf numFmtId="0" fontId="26" fillId="2" borderId="11" xfId="0" applyFont="1" applyFill="1" applyBorder="1" applyAlignment="1">
      <alignment vertical="top"/>
    </xf>
    <xf numFmtId="0" fontId="26" fillId="2" borderId="23" xfId="0" applyFont="1" applyFill="1" applyBorder="1" applyAlignment="1">
      <alignment vertical="top"/>
    </xf>
    <xf numFmtId="0" fontId="26" fillId="0" borderId="11" xfId="0" applyFont="1" applyBorder="1" applyAlignment="1">
      <alignment vertical="top"/>
    </xf>
    <xf numFmtId="0" fontId="26" fillId="0" borderId="23" xfId="0" applyFont="1" applyBorder="1" applyAlignment="1">
      <alignment vertical="top"/>
    </xf>
    <xf numFmtId="0" fontId="26"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center" vertical="center" wrapText="1"/>
    </xf>
    <xf numFmtId="0" fontId="27" fillId="2" borderId="11" xfId="0" applyFont="1" applyFill="1" applyBorder="1" applyAlignment="1">
      <alignment vertical="top"/>
    </xf>
    <xf numFmtId="0" fontId="27" fillId="2" borderId="23" xfId="0" applyFont="1" applyFill="1" applyBorder="1" applyAlignment="1">
      <alignment vertical="top"/>
    </xf>
    <xf numFmtId="8" fontId="26" fillId="2" borderId="2" xfId="0" applyNumberFormat="1" applyFont="1" applyFill="1" applyBorder="1" applyAlignment="1">
      <alignment horizontal="center"/>
    </xf>
    <xf numFmtId="0" fontId="26" fillId="10" borderId="0" xfId="0" applyFont="1" applyFill="1" applyAlignment="1">
      <alignment horizontal="center" vertical="top"/>
    </xf>
    <xf numFmtId="0" fontId="26" fillId="10" borderId="5" xfId="0" applyFont="1" applyFill="1" applyBorder="1" applyAlignment="1">
      <alignment horizontal="left" wrapText="1"/>
    </xf>
    <xf numFmtId="0" fontId="26" fillId="10" borderId="4" xfId="0" applyFont="1" applyFill="1" applyBorder="1" applyAlignment="1">
      <alignment horizontal="left" wrapText="1"/>
    </xf>
    <xf numFmtId="0" fontId="26" fillId="10" borderId="3" xfId="0" applyFont="1" applyFill="1" applyBorder="1" applyAlignment="1">
      <alignment horizontal="left" wrapText="1"/>
    </xf>
    <xf numFmtId="0" fontId="26" fillId="2" borderId="5" xfId="0" applyFont="1" applyFill="1" applyBorder="1" applyAlignment="1">
      <alignment horizontal="left" wrapText="1"/>
    </xf>
    <xf numFmtId="0" fontId="26" fillId="2" borderId="4" xfId="0" applyFont="1" applyFill="1" applyBorder="1" applyAlignment="1">
      <alignment horizontal="left" wrapText="1"/>
    </xf>
    <xf numFmtId="0" fontId="26" fillId="2" borderId="3" xfId="0" applyFont="1" applyFill="1" applyBorder="1" applyAlignment="1">
      <alignment horizontal="left" wrapText="1"/>
    </xf>
    <xf numFmtId="8" fontId="26" fillId="0" borderId="9" xfId="0" applyNumberFormat="1" applyFont="1" applyBorder="1" applyAlignment="1">
      <alignment horizontal="center"/>
    </xf>
    <xf numFmtId="0" fontId="26" fillId="2" borderId="5"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5"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2" xfId="0" applyFont="1" applyFill="1" applyBorder="1" applyAlignment="1">
      <alignment horizontal="center" vertical="center"/>
    </xf>
    <xf numFmtId="43" fontId="3" fillId="0" borderId="5" xfId="5" applyFont="1" applyFill="1" applyBorder="1" applyAlignment="1">
      <alignment horizontal="center" vertical="center" wrapText="1"/>
    </xf>
    <xf numFmtId="43" fontId="3" fillId="0" borderId="4" xfId="5" applyFont="1" applyFill="1" applyBorder="1" applyAlignment="1">
      <alignment horizontal="center" vertical="center" wrapText="1"/>
    </xf>
    <xf numFmtId="43" fontId="3" fillId="0" borderId="3" xfId="5" applyFont="1" applyFill="1" applyBorder="1" applyAlignment="1">
      <alignment horizontal="center" vertical="center" wrapText="1"/>
    </xf>
    <xf numFmtId="43" fontId="3" fillId="0" borderId="5" xfId="5" applyFont="1" applyFill="1" applyBorder="1" applyAlignment="1">
      <alignment horizontal="center" vertical="center"/>
    </xf>
    <xf numFmtId="43" fontId="3" fillId="0" borderId="4" xfId="5" applyFont="1" applyFill="1" applyBorder="1" applyAlignment="1">
      <alignment horizontal="center" vertical="center"/>
    </xf>
    <xf numFmtId="43" fontId="3" fillId="0" borderId="3" xfId="5" applyFont="1" applyFill="1" applyBorder="1" applyAlignment="1">
      <alignment horizontal="center" vertical="center"/>
    </xf>
    <xf numFmtId="0" fontId="3" fillId="0" borderId="5" xfId="11" applyFont="1" applyBorder="1" applyAlignment="1">
      <alignment horizontal="center" vertical="center"/>
    </xf>
    <xf numFmtId="0" fontId="3" fillId="0" borderId="4" xfId="11" applyFont="1" applyBorder="1" applyAlignment="1">
      <alignment horizontal="center" vertical="center"/>
    </xf>
    <xf numFmtId="0" fontId="3" fillId="0" borderId="3" xfId="11" applyFont="1" applyBorder="1" applyAlignment="1">
      <alignment horizontal="center" vertical="center"/>
    </xf>
    <xf numFmtId="0" fontId="3" fillId="0" borderId="22" xfId="6" applyFont="1" applyBorder="1" applyAlignment="1">
      <alignment horizontal="left" vertical="top" wrapText="1"/>
    </xf>
    <xf numFmtId="0" fontId="3" fillId="0" borderId="12" xfId="6" applyFont="1" applyBorder="1" applyAlignment="1">
      <alignment horizontal="left" vertical="top" wrapText="1"/>
    </xf>
    <xf numFmtId="0" fontId="3" fillId="0" borderId="13" xfId="6" applyFont="1" applyBorder="1" applyAlignment="1">
      <alignment horizontal="left" vertical="top" wrapText="1"/>
    </xf>
    <xf numFmtId="164" fontId="6" fillId="0" borderId="1" xfId="2" applyNumberFormat="1" applyAlignment="1">
      <alignment horizontal="center"/>
    </xf>
    <xf numFmtId="43" fontId="3" fillId="0" borderId="5" xfId="1" applyFont="1" applyFill="1" applyBorder="1" applyAlignment="1">
      <alignment horizontal="center"/>
    </xf>
    <xf numFmtId="43" fontId="3" fillId="0" borderId="4" xfId="1" applyFont="1" applyFill="1" applyBorder="1" applyAlignment="1">
      <alignment horizontal="center"/>
    </xf>
    <xf numFmtId="43" fontId="3" fillId="0" borderId="3" xfId="1" applyFont="1" applyFill="1" applyBorder="1" applyAlignment="1">
      <alignment horizontal="center"/>
    </xf>
    <xf numFmtId="0" fontId="3" fillId="0" borderId="5" xfId="7" applyFont="1" applyBorder="1" applyAlignment="1">
      <alignment horizontal="left" wrapText="1"/>
    </xf>
    <xf numFmtId="0" fontId="3" fillId="0" borderId="4" xfId="7" applyFont="1" applyBorder="1" applyAlignment="1">
      <alignment horizontal="left" wrapText="1"/>
    </xf>
    <xf numFmtId="0" fontId="3" fillId="0" borderId="3" xfId="7" applyFont="1" applyBorder="1" applyAlignment="1">
      <alignment horizontal="left" wrapText="1"/>
    </xf>
    <xf numFmtId="0" fontId="50" fillId="0" borderId="7" xfId="23" applyAlignment="1">
      <alignment horizontal="left" wrapText="1"/>
    </xf>
    <xf numFmtId="0" fontId="3" fillId="0" borderId="0" xfId="8" applyFont="1" applyAlignment="1">
      <alignment horizontal="justify" wrapText="1"/>
    </xf>
    <xf numFmtId="0" fontId="3" fillId="0" borderId="0" xfId="8" applyFont="1" applyAlignment="1">
      <alignment wrapText="1"/>
    </xf>
    <xf numFmtId="0" fontId="9" fillId="0" borderId="8" xfId="24" applyFill="1" applyAlignment="1">
      <alignment horizontal="left" vertical="center" wrapText="1"/>
    </xf>
    <xf numFmtId="0" fontId="3" fillId="0" borderId="24" xfId="8" applyFont="1" applyBorder="1" applyAlignment="1">
      <alignment horizontal="left" vertical="center" wrapText="1"/>
    </xf>
    <xf numFmtId="0" fontId="3" fillId="0" borderId="0" xfId="8" applyFont="1" applyAlignment="1">
      <alignment horizontal="left" vertical="center" wrapText="1"/>
    </xf>
    <xf numFmtId="0" fontId="3" fillId="0" borderId="26" xfId="8" applyFont="1" applyBorder="1" applyAlignment="1">
      <alignment horizontal="left" vertical="center" wrapText="1"/>
    </xf>
    <xf numFmtId="0" fontId="3" fillId="0" borderId="27" xfId="8" applyFont="1" applyBorder="1" applyAlignment="1">
      <alignment horizontal="left" vertical="center" wrapText="1"/>
    </xf>
    <xf numFmtId="0" fontId="9" fillId="0" borderId="8" xfId="24" applyFill="1" applyAlignment="1">
      <alignment horizontal="center" vertical="center" wrapText="1"/>
    </xf>
    <xf numFmtId="6" fontId="3" fillId="0" borderId="0" xfId="8" applyNumberFormat="1" applyFont="1" applyAlignment="1">
      <alignment horizontal="center" vertical="center" wrapText="1"/>
    </xf>
    <xf numFmtId="6" fontId="3" fillId="0" borderId="25" xfId="8" applyNumberFormat="1" applyFont="1" applyBorder="1" applyAlignment="1">
      <alignment horizontal="center" vertical="center" wrapText="1"/>
    </xf>
    <xf numFmtId="6" fontId="3" fillId="0" borderId="27" xfId="8" applyNumberFormat="1" applyFont="1" applyBorder="1" applyAlignment="1">
      <alignment horizontal="center" vertical="center" wrapText="1"/>
    </xf>
    <xf numFmtId="6" fontId="3" fillId="0" borderId="28" xfId="8" applyNumberFormat="1" applyFont="1" applyBorder="1" applyAlignment="1">
      <alignment horizontal="center" vertical="center" wrapText="1"/>
    </xf>
    <xf numFmtId="0" fontId="9" fillId="0" borderId="8" xfId="24" applyFill="1" applyAlignment="1">
      <alignment horizontal="left" wrapText="1"/>
    </xf>
    <xf numFmtId="0" fontId="3" fillId="0" borderId="24" xfId="8" applyFont="1" applyBorder="1" applyAlignment="1">
      <alignment vertical="center" wrapText="1"/>
    </xf>
    <xf numFmtId="0" fontId="3" fillId="0" borderId="25" xfId="8" applyFont="1" applyBorder="1" applyAlignment="1">
      <alignment horizontal="left" vertical="center" wrapText="1"/>
    </xf>
    <xf numFmtId="0" fontId="3" fillId="0" borderId="0" xfId="8" applyFont="1" applyAlignment="1">
      <alignment horizontal="center" vertical="center" wrapText="1"/>
    </xf>
    <xf numFmtId="0" fontId="3" fillId="0" borderId="0" xfId="8" applyFont="1" applyAlignment="1">
      <alignment horizontal="left" vertical="center"/>
    </xf>
    <xf numFmtId="0" fontId="50" fillId="0" borderId="7" xfId="23" applyAlignment="1">
      <alignment horizontal="left" vertical="center"/>
    </xf>
    <xf numFmtId="0" fontId="56" fillId="2" borderId="0" xfId="0" applyFont="1" applyFill="1" applyAlignment="1">
      <alignment horizontal="left" vertical="center" wrapText="1"/>
    </xf>
    <xf numFmtId="0" fontId="9" fillId="0" borderId="8" xfId="24" applyAlignment="1">
      <alignment horizontal="left" vertical="center"/>
    </xf>
    <xf numFmtId="0" fontId="19" fillId="0" borderId="2" xfId="16" applyFont="1" applyBorder="1" applyAlignment="1">
      <alignment horizontal="left" vertical="center" wrapText="1"/>
    </xf>
    <xf numFmtId="0" fontId="19" fillId="0" borderId="0" xfId="16" applyFont="1" applyAlignment="1">
      <alignment horizontal="left" vertical="center" wrapText="1"/>
    </xf>
    <xf numFmtId="43" fontId="3" fillId="0" borderId="5" xfId="5" applyFont="1" applyFill="1" applyBorder="1" applyAlignment="1">
      <alignment horizontal="center"/>
    </xf>
    <xf numFmtId="43" fontId="3" fillId="0" borderId="4" xfId="5" applyFont="1" applyFill="1" applyBorder="1" applyAlignment="1">
      <alignment horizontal="center"/>
    </xf>
    <xf numFmtId="43" fontId="3" fillId="0" borderId="3" xfId="5" applyFont="1" applyFill="1" applyBorder="1" applyAlignment="1">
      <alignment horizontal="center"/>
    </xf>
    <xf numFmtId="0" fontId="3" fillId="0" borderId="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51" fillId="13" borderId="31" xfId="0" applyFont="1" applyFill="1" applyBorder="1" applyAlignment="1">
      <alignment horizontal="left" vertical="center" wrapText="1" indent="4"/>
    </xf>
    <xf numFmtId="0" fontId="51" fillId="13" borderId="29" xfId="0" applyFont="1" applyFill="1" applyBorder="1" applyAlignment="1">
      <alignment horizontal="left" vertical="center" wrapText="1" indent="4"/>
    </xf>
    <xf numFmtId="0" fontId="51" fillId="13" borderId="32" xfId="0" applyFont="1" applyFill="1" applyBorder="1" applyAlignment="1">
      <alignment horizontal="left" vertical="center" wrapText="1" indent="4"/>
    </xf>
    <xf numFmtId="0" fontId="6" fillId="13" borderId="26" xfId="2" applyFill="1" applyBorder="1" applyAlignment="1">
      <alignment horizontal="left" vertical="center" wrapText="1" indent="4"/>
    </xf>
    <xf numFmtId="0" fontId="6" fillId="13" borderId="27" xfId="2" applyFill="1" applyBorder="1" applyAlignment="1">
      <alignment horizontal="left" vertical="center" wrapText="1" indent="4"/>
    </xf>
    <xf numFmtId="0" fontId="6" fillId="13" borderId="28" xfId="2" applyFill="1" applyBorder="1" applyAlignment="1">
      <alignment horizontal="left" vertical="center" wrapText="1" indent="4"/>
    </xf>
    <xf numFmtId="0" fontId="51" fillId="13" borderId="36" xfId="0" applyFont="1" applyFill="1" applyBorder="1" applyAlignment="1">
      <alignment horizontal="left" vertical="center" wrapText="1" indent="4"/>
    </xf>
    <xf numFmtId="0" fontId="51" fillId="13" borderId="39" xfId="0" applyFont="1" applyFill="1" applyBorder="1" applyAlignment="1">
      <alignment horizontal="left" vertical="center" wrapText="1" indent="4"/>
    </xf>
    <xf numFmtId="0" fontId="51" fillId="13" borderId="37" xfId="0" applyFont="1" applyFill="1" applyBorder="1" applyAlignment="1">
      <alignment horizontal="left" vertical="center" wrapText="1" indent="4"/>
    </xf>
    <xf numFmtId="0" fontId="52" fillId="13" borderId="35" xfId="0" applyFont="1" applyFill="1" applyBorder="1" applyAlignment="1">
      <alignment vertical="center" wrapText="1"/>
    </xf>
    <xf numFmtId="0" fontId="52" fillId="13" borderId="33" xfId="0" applyFont="1" applyFill="1" applyBorder="1" applyAlignment="1">
      <alignment vertical="center" wrapText="1"/>
    </xf>
    <xf numFmtId="0" fontId="50" fillId="13" borderId="40" xfId="23" applyFill="1" applyBorder="1" applyAlignment="1">
      <alignment vertical="center" wrapText="1"/>
    </xf>
    <xf numFmtId="0" fontId="50" fillId="13" borderId="33" xfId="23" applyFill="1" applyBorder="1" applyAlignment="1">
      <alignment vertical="center" wrapText="1"/>
    </xf>
    <xf numFmtId="0" fontId="50" fillId="13" borderId="29" xfId="23" applyFill="1" applyBorder="1" applyAlignment="1">
      <alignment vertical="center" wrapText="1"/>
    </xf>
    <xf numFmtId="0" fontId="50" fillId="13" borderId="32" xfId="23" applyFill="1" applyBorder="1" applyAlignment="1">
      <alignment vertical="center" wrapText="1"/>
    </xf>
    <xf numFmtId="0" fontId="50" fillId="13" borderId="27" xfId="23" applyFill="1" applyBorder="1" applyAlignment="1">
      <alignment vertical="center" wrapText="1"/>
    </xf>
    <xf numFmtId="0" fontId="50" fillId="13" borderId="28" xfId="23" applyFill="1" applyBorder="1" applyAlignment="1">
      <alignment vertical="center" wrapText="1"/>
    </xf>
    <xf numFmtId="0" fontId="53" fillId="0" borderId="36" xfId="0" applyFont="1" applyBorder="1" applyAlignment="1">
      <alignment vertical="center" wrapText="1"/>
    </xf>
    <xf numFmtId="0" fontId="53" fillId="0" borderId="37" xfId="0" applyFont="1" applyBorder="1" applyAlignment="1">
      <alignment vertical="center" wrapText="1"/>
    </xf>
    <xf numFmtId="0" fontId="53" fillId="0" borderId="35" xfId="0" applyFont="1" applyBorder="1" applyAlignment="1">
      <alignment vertical="center" wrapText="1"/>
    </xf>
    <xf numFmtId="0" fontId="53" fillId="0" borderId="33" xfId="0" applyFont="1" applyBorder="1" applyAlignment="1">
      <alignment vertical="center" wrapText="1"/>
    </xf>
    <xf numFmtId="0" fontId="53" fillId="0" borderId="31" xfId="0" applyFont="1" applyBorder="1" applyAlignment="1">
      <alignment vertical="center" wrapText="1"/>
    </xf>
    <xf numFmtId="0" fontId="53" fillId="0" borderId="32" xfId="0" applyFont="1" applyBorder="1" applyAlignment="1">
      <alignment vertical="center" wrapText="1"/>
    </xf>
    <xf numFmtId="0" fontId="53" fillId="0" borderId="26" xfId="0" applyFont="1" applyBorder="1" applyAlignment="1">
      <alignment vertical="center" wrapText="1"/>
    </xf>
    <xf numFmtId="0" fontId="53" fillId="0" borderId="28" xfId="0" applyFont="1" applyBorder="1" applyAlignment="1">
      <alignment vertical="center" wrapText="1"/>
    </xf>
    <xf numFmtId="6" fontId="53" fillId="0" borderId="36" xfId="0" applyNumberFormat="1" applyFont="1" applyBorder="1" applyAlignment="1">
      <alignment vertical="center" wrapText="1"/>
    </xf>
    <xf numFmtId="6" fontId="53" fillId="0" borderId="37" xfId="0" applyNumberFormat="1" applyFont="1" applyBorder="1" applyAlignment="1">
      <alignment vertical="center" wrapText="1"/>
    </xf>
    <xf numFmtId="0" fontId="53" fillId="0" borderId="34" xfId="0" applyFont="1" applyBorder="1" applyAlignment="1">
      <alignment vertical="center" wrapText="1"/>
    </xf>
    <xf numFmtId="6" fontId="53" fillId="0" borderId="35" xfId="0" applyNumberFormat="1" applyFont="1" applyBorder="1" applyAlignment="1">
      <alignment vertical="center" wrapText="1"/>
    </xf>
    <xf numFmtId="6" fontId="53" fillId="0" borderId="34" xfId="0" applyNumberFormat="1" applyFont="1" applyBorder="1" applyAlignment="1">
      <alignment vertical="center" wrapText="1"/>
    </xf>
    <xf numFmtId="6" fontId="53" fillId="0" borderId="33" xfId="0" applyNumberFormat="1" applyFont="1" applyBorder="1" applyAlignment="1">
      <alignment vertical="center" wrapText="1"/>
    </xf>
    <xf numFmtId="6" fontId="53" fillId="0" borderId="31" xfId="0" applyNumberFormat="1" applyFont="1" applyBorder="1" applyAlignment="1">
      <alignment vertical="center" wrapText="1"/>
    </xf>
    <xf numFmtId="6" fontId="53" fillId="0" borderId="32" xfId="0" applyNumberFormat="1" applyFont="1" applyBorder="1" applyAlignment="1">
      <alignment vertical="center" wrapText="1"/>
    </xf>
    <xf numFmtId="6" fontId="53" fillId="0" borderId="24" xfId="0" applyNumberFormat="1" applyFont="1" applyBorder="1" applyAlignment="1">
      <alignment vertical="center" wrapText="1"/>
    </xf>
    <xf numFmtId="6" fontId="53" fillId="0" borderId="25" xfId="0" applyNumberFormat="1" applyFont="1" applyBorder="1" applyAlignment="1">
      <alignment vertical="center" wrapText="1"/>
    </xf>
    <xf numFmtId="6" fontId="53" fillId="0" borderId="26" xfId="0" applyNumberFormat="1" applyFont="1" applyBorder="1" applyAlignment="1">
      <alignment vertical="center" wrapText="1"/>
    </xf>
    <xf numFmtId="6" fontId="53" fillId="0" borderId="28" xfId="0" applyNumberFormat="1" applyFont="1" applyBorder="1" applyAlignment="1">
      <alignment vertical="center" wrapText="1"/>
    </xf>
    <xf numFmtId="0" fontId="53" fillId="0" borderId="24" xfId="0" applyFont="1" applyBorder="1" applyAlignment="1">
      <alignment vertical="center" wrapText="1"/>
    </xf>
    <xf numFmtId="0" fontId="53" fillId="0" borderId="25" xfId="0" applyFont="1" applyBorder="1" applyAlignment="1">
      <alignment vertical="center" wrapText="1"/>
    </xf>
    <xf numFmtId="6" fontId="53" fillId="0" borderId="31" xfId="0" applyNumberFormat="1" applyFont="1" applyBorder="1" applyAlignment="1">
      <alignment vertical="top" wrapText="1"/>
    </xf>
    <xf numFmtId="6" fontId="53" fillId="0" borderId="32" xfId="0" applyNumberFormat="1" applyFont="1" applyBorder="1" applyAlignment="1">
      <alignment vertical="top" wrapText="1"/>
    </xf>
    <xf numFmtId="6" fontId="53" fillId="0" borderId="24" xfId="0" applyNumberFormat="1" applyFont="1" applyBorder="1" applyAlignment="1">
      <alignment vertical="top" wrapText="1"/>
    </xf>
    <xf numFmtId="6" fontId="53" fillId="0" borderId="25" xfId="0" applyNumberFormat="1" applyFont="1" applyBorder="1" applyAlignment="1">
      <alignment vertical="top" wrapText="1"/>
    </xf>
    <xf numFmtId="6" fontId="53" fillId="0" borderId="26" xfId="0" applyNumberFormat="1" applyFont="1" applyBorder="1" applyAlignment="1">
      <alignment vertical="top" wrapText="1"/>
    </xf>
    <xf numFmtId="6" fontId="53" fillId="0" borderId="28" xfId="0" applyNumberFormat="1" applyFont="1" applyBorder="1" applyAlignment="1">
      <alignment vertical="top" wrapText="1"/>
    </xf>
    <xf numFmtId="0" fontId="50" fillId="13" borderId="31" xfId="23" applyFill="1" applyBorder="1" applyAlignment="1">
      <alignment horizontal="left" vertical="center" wrapText="1" indent="4"/>
    </xf>
    <xf numFmtId="0" fontId="50" fillId="13" borderId="29" xfId="23" applyFill="1" applyBorder="1" applyAlignment="1">
      <alignment horizontal="left" vertical="center" wrapText="1" indent="4"/>
    </xf>
    <xf numFmtId="0" fontId="50" fillId="13" borderId="24" xfId="23" applyFill="1" applyBorder="1" applyAlignment="1">
      <alignment horizontal="left" vertical="center" wrapText="1" indent="4"/>
    </xf>
    <xf numFmtId="0" fontId="50" fillId="13" borderId="0" xfId="23" applyFill="1" applyBorder="1" applyAlignment="1">
      <alignment horizontal="left" vertical="center" wrapText="1" indent="4"/>
    </xf>
    <xf numFmtId="0" fontId="50" fillId="13" borderId="26" xfId="23" applyFill="1" applyBorder="1" applyAlignment="1">
      <alignment horizontal="left" vertical="center" wrapText="1" indent="4"/>
    </xf>
    <xf numFmtId="0" fontId="50" fillId="13" borderId="27" xfId="23" applyFill="1" applyBorder="1" applyAlignment="1">
      <alignment horizontal="left" vertical="center" wrapText="1" indent="4"/>
    </xf>
    <xf numFmtId="0" fontId="0" fillId="0" borderId="24" xfId="0" applyBorder="1" applyAlignment="1">
      <alignment vertical="center" wrapText="1"/>
    </xf>
    <xf numFmtId="0" fontId="53" fillId="0" borderId="26" xfId="0" applyFont="1" applyBorder="1" applyAlignment="1">
      <alignment horizontal="center" vertical="center" wrapText="1"/>
    </xf>
    <xf numFmtId="0" fontId="53" fillId="0" borderId="28" xfId="0" applyFont="1" applyBorder="1" applyAlignment="1">
      <alignment horizontal="center" vertical="center" wrapText="1"/>
    </xf>
    <xf numFmtId="0" fontId="50" fillId="13" borderId="41" xfId="23" applyFill="1" applyBorder="1" applyAlignment="1">
      <alignment horizontal="center" vertical="center" wrapText="1"/>
    </xf>
    <xf numFmtId="0" fontId="50" fillId="13" borderId="42" xfId="23" applyFill="1" applyBorder="1" applyAlignment="1">
      <alignment horizontal="center" vertical="center" wrapText="1"/>
    </xf>
    <xf numFmtId="0" fontId="50" fillId="13" borderId="7" xfId="23" applyFill="1" applyAlignment="1">
      <alignment horizontal="center" vertical="center" wrapText="1"/>
    </xf>
    <xf numFmtId="0" fontId="50" fillId="13" borderId="43" xfId="23" applyFill="1" applyBorder="1" applyAlignment="1">
      <alignment horizontal="center" vertical="center" wrapText="1"/>
    </xf>
    <xf numFmtId="0" fontId="50" fillId="13" borderId="27" xfId="23" applyFill="1" applyBorder="1" applyAlignment="1">
      <alignment horizontal="center" vertical="center" wrapText="1"/>
    </xf>
    <xf numFmtId="0" fontId="50" fillId="13" borderId="28" xfId="23" applyFill="1" applyBorder="1" applyAlignment="1">
      <alignment horizontal="center" vertical="center" wrapText="1"/>
    </xf>
    <xf numFmtId="0" fontId="53" fillId="0" borderId="31" xfId="0" applyFont="1" applyBorder="1" applyAlignment="1">
      <alignment horizontal="center" vertical="center" wrapText="1"/>
    </xf>
    <xf numFmtId="0" fontId="53" fillId="0" borderId="32" xfId="0" applyFont="1" applyBorder="1" applyAlignment="1">
      <alignment horizontal="center" vertical="center" wrapText="1"/>
    </xf>
    <xf numFmtId="6" fontId="53" fillId="0" borderId="36" xfId="0" applyNumberFormat="1" applyFont="1" applyBorder="1" applyAlignment="1">
      <alignment horizontal="center" vertical="center" wrapText="1"/>
    </xf>
    <xf numFmtId="6" fontId="53" fillId="0" borderId="37" xfId="0" applyNumberFormat="1" applyFont="1" applyBorder="1" applyAlignment="1">
      <alignment horizontal="center" vertical="center" wrapText="1"/>
    </xf>
    <xf numFmtId="0" fontId="53" fillId="0" borderId="36" xfId="0" applyFont="1" applyBorder="1" applyAlignment="1">
      <alignment horizontal="center" vertical="center" wrapText="1"/>
    </xf>
    <xf numFmtId="0" fontId="53" fillId="0" borderId="37"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25" xfId="0" applyFont="1" applyBorder="1" applyAlignment="1">
      <alignment horizontal="center" vertical="center" wrapText="1"/>
    </xf>
    <xf numFmtId="6" fontId="53" fillId="0" borderId="26" xfId="0" applyNumberFormat="1" applyFont="1" applyBorder="1" applyAlignment="1">
      <alignment horizontal="center" vertical="center" wrapText="1"/>
    </xf>
    <xf numFmtId="6" fontId="53" fillId="0" borderId="28" xfId="0" applyNumberFormat="1" applyFont="1" applyBorder="1" applyAlignment="1">
      <alignment horizontal="center" vertical="center" wrapText="1"/>
    </xf>
    <xf numFmtId="0" fontId="50" fillId="13" borderId="44" xfId="23" applyFill="1" applyBorder="1" applyAlignment="1">
      <alignment horizontal="left" vertical="center" wrapText="1" indent="4"/>
    </xf>
    <xf numFmtId="0" fontId="50" fillId="13" borderId="41" xfId="23" applyFill="1" applyBorder="1" applyAlignment="1">
      <alignment horizontal="left" vertical="center" wrapText="1" indent="4"/>
    </xf>
    <xf numFmtId="0" fontId="50" fillId="13" borderId="41" xfId="23" applyFill="1" applyBorder="1" applyAlignment="1">
      <alignment horizontal="justify" vertical="center" wrapText="1"/>
    </xf>
    <xf numFmtId="0" fontId="50" fillId="13" borderId="27" xfId="23" applyFill="1" applyBorder="1" applyAlignment="1">
      <alignment horizontal="justify" vertical="center" wrapText="1"/>
    </xf>
    <xf numFmtId="6" fontId="53" fillId="0" borderId="31" xfId="0" applyNumberFormat="1" applyFont="1" applyBorder="1" applyAlignment="1">
      <alignment horizontal="center" vertical="center" wrapText="1"/>
    </xf>
    <xf numFmtId="6" fontId="53" fillId="0" borderId="32" xfId="0" applyNumberFormat="1" applyFont="1" applyBorder="1" applyAlignment="1">
      <alignment horizontal="center" vertical="center" wrapText="1"/>
    </xf>
    <xf numFmtId="0" fontId="50" fillId="13" borderId="31" xfId="23" applyFill="1" applyBorder="1" applyAlignment="1">
      <alignment horizontal="left" vertical="center" wrapText="1"/>
    </xf>
    <xf numFmtId="0" fontId="50" fillId="13" borderId="29" xfId="23" applyFill="1" applyBorder="1" applyAlignment="1">
      <alignment horizontal="left" vertical="center" wrapText="1"/>
    </xf>
    <xf numFmtId="0" fontId="50" fillId="13" borderId="32" xfId="23" applyFill="1" applyBorder="1" applyAlignment="1">
      <alignment horizontal="left" vertical="center" wrapText="1"/>
    </xf>
    <xf numFmtId="0" fontId="50" fillId="13" borderId="24" xfId="23" applyFill="1" applyBorder="1" applyAlignment="1">
      <alignment horizontal="left" vertical="center" wrapText="1"/>
    </xf>
    <xf numFmtId="0" fontId="50" fillId="13" borderId="0" xfId="23" applyFill="1" applyBorder="1" applyAlignment="1">
      <alignment horizontal="left" vertical="center" wrapText="1"/>
    </xf>
    <xf numFmtId="0" fontId="50" fillId="13" borderId="25" xfId="23" applyFill="1" applyBorder="1" applyAlignment="1">
      <alignment horizontal="left" vertical="center" wrapText="1"/>
    </xf>
    <xf numFmtId="0" fontId="9" fillId="13" borderId="27" xfId="24" applyFill="1" applyBorder="1" applyAlignment="1">
      <alignment horizontal="center" vertical="center" wrapText="1"/>
    </xf>
    <xf numFmtId="0" fontId="9" fillId="13" borderId="28" xfId="24" applyFill="1" applyBorder="1" applyAlignment="1">
      <alignment horizontal="center" vertical="center" wrapText="1"/>
    </xf>
    <xf numFmtId="6" fontId="53" fillId="0" borderId="24" xfId="0" applyNumberFormat="1" applyFont="1" applyBorder="1" applyAlignment="1">
      <alignment horizontal="center" vertical="center" wrapText="1"/>
    </xf>
    <xf numFmtId="6" fontId="53" fillId="0" borderId="25" xfId="0" applyNumberFormat="1" applyFont="1" applyBorder="1" applyAlignment="1">
      <alignment horizontal="center" vertical="center" wrapText="1"/>
    </xf>
    <xf numFmtId="0" fontId="6" fillId="0" borderId="1" xfId="2" applyFill="1" applyAlignment="1">
      <alignment horizontal="center" vertical="center"/>
    </xf>
    <xf numFmtId="0" fontId="6" fillId="0" borderId="1" xfId="2" applyFill="1" applyAlignment="1">
      <alignment horizontal="center"/>
    </xf>
    <xf numFmtId="43" fontId="3" fillId="2" borderId="5" xfId="1" applyFont="1" applyFill="1" applyBorder="1" applyAlignment="1">
      <alignment horizontal="center" vertical="center"/>
    </xf>
    <xf numFmtId="43" fontId="3" fillId="2" borderId="4" xfId="1" applyFont="1" applyFill="1" applyBorder="1" applyAlignment="1">
      <alignment horizontal="center" vertical="center"/>
    </xf>
    <xf numFmtId="43" fontId="3" fillId="2" borderId="3" xfId="1" applyFont="1" applyFill="1" applyBorder="1" applyAlignment="1">
      <alignment horizontal="center" vertical="center"/>
    </xf>
    <xf numFmtId="43" fontId="3" fillId="0" borderId="5" xfId="5" applyFont="1" applyFill="1" applyBorder="1" applyAlignment="1">
      <alignment horizontal="center" wrapText="1"/>
    </xf>
    <xf numFmtId="43" fontId="3" fillId="0" borderId="4" xfId="5" applyFont="1" applyFill="1" applyBorder="1" applyAlignment="1">
      <alignment horizontal="center" wrapText="1"/>
    </xf>
    <xf numFmtId="43" fontId="3" fillId="0" borderId="3" xfId="5" applyFont="1" applyFill="1" applyBorder="1" applyAlignment="1">
      <alignment horizontal="center" wrapText="1"/>
    </xf>
    <xf numFmtId="43" fontId="3" fillId="0" borderId="5" xfId="1" applyFont="1" applyFill="1" applyBorder="1" applyAlignment="1">
      <alignment horizontal="center" vertical="center" wrapText="1"/>
    </xf>
    <xf numFmtId="43" fontId="3" fillId="0" borderId="4" xfId="1" applyFont="1" applyFill="1" applyBorder="1" applyAlignment="1">
      <alignment horizontal="center" vertical="center" wrapText="1"/>
    </xf>
    <xf numFmtId="43" fontId="3" fillId="0" borderId="3" xfId="1" applyFont="1" applyFill="1" applyBorder="1" applyAlignment="1">
      <alignment horizontal="center" vertical="center" wrapText="1"/>
    </xf>
  </cellXfs>
  <cellStyles count="26">
    <cellStyle name="Comma" xfId="1" builtinId="3"/>
    <cellStyle name="Comma 2" xfId="14" xr:uid="{AC43CC40-A237-4045-B5B6-5874878182CD}"/>
    <cellStyle name="Comma 3 2" xfId="5" xr:uid="{1585BAD2-D699-4A10-90E3-513A9DB0EA62}"/>
    <cellStyle name="Comma 3 2 2" xfId="25" xr:uid="{F9FA9890-4156-4341-B548-362F922B56CE}"/>
    <cellStyle name="Currency 2" xfId="15" xr:uid="{988E5BD3-2ACA-4E1C-819D-443889719A51}"/>
    <cellStyle name="Heading 1" xfId="2" builtinId="16"/>
    <cellStyle name="Heading 2" xfId="23" builtinId="17" customBuiltin="1"/>
    <cellStyle name="Heading 2 2" xfId="10" xr:uid="{AD141C35-E318-451A-B231-E79544FAE63A}"/>
    <cellStyle name="Heading 3" xfId="24" builtinId="18" customBuiltin="1"/>
    <cellStyle name="Heading 3 2" xfId="12" xr:uid="{979CA73D-090B-4923-BCBD-C17C7EBFB40B}"/>
    <cellStyle name="Heading 4" xfId="9" builtinId="19"/>
    <cellStyle name="Hyperlink" xfId="22" builtinId="8"/>
    <cellStyle name="Hyperlink 2" xfId="17" xr:uid="{32319F1D-F25B-471B-8287-75546D134F6F}"/>
    <cellStyle name="Normal" xfId="0" builtinId="0"/>
    <cellStyle name="Normal 10" xfId="8" xr:uid="{93A17AFD-B522-4103-A365-B7AF86FD3B50}"/>
    <cellStyle name="Normal 11" xfId="21" xr:uid="{F54F61B2-6A8B-48B0-B262-2E571D161F47}"/>
    <cellStyle name="Normal 2" xfId="7" xr:uid="{FF72F801-6FE0-4ADC-8889-84DC05768576}"/>
    <cellStyle name="Normal 2 2" xfId="18" xr:uid="{81C8FFC2-E75D-48ED-AE2C-0C817070B641}"/>
    <cellStyle name="Normal 3" xfId="6" xr:uid="{9167366D-6FF8-447B-B5D4-240D03CB5D35}"/>
    <cellStyle name="Normal 4" xfId="11" xr:uid="{6699A330-4A48-498A-AB38-2E7997197303}"/>
    <cellStyle name="Normal 4 2" xfId="19" xr:uid="{FCF9AF31-0EF1-4555-B110-F365206DFC20}"/>
    <cellStyle name="Normal 5" xfId="16" xr:uid="{C3C3498E-77A1-416F-B953-3B029701EC5C}"/>
    <cellStyle name="Normal 5 3" xfId="13" xr:uid="{5E04954F-1C2D-4731-8692-9E1D79F1E5C8}"/>
    <cellStyle name="Normal 6 2" xfId="3" xr:uid="{74F478CF-3E71-49EB-9243-89D7BDB84F48}"/>
    <cellStyle name="Normal 7" xfId="20" xr:uid="{D2105621-09FE-43D2-B3A0-66DAB6B584F2}"/>
    <cellStyle name="Percent 2 2" xfId="4" xr:uid="{C20E6BAA-6965-4156-B664-9312FB0B0A99}"/>
  </cellStyles>
  <dxfs count="45">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31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shboard_IT_30Apr15-pva-v11.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y%20Action%20Plan%20-%20Branstyon%20Str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SideCalc"/>
      <sheetName val="Master Transaction Data"/>
      <sheetName val="Full Data Set Bottom Up"/>
      <sheetName val="Conversion Lookups"/>
      <sheetName val="Tariff IT"/>
      <sheetName val="FX"/>
    </sheetNames>
    <sheetDataSet>
      <sheetData sheetId="0">
        <row r="5">
          <cell r="Z5" t="str">
            <v>Italy</v>
          </cell>
        </row>
        <row r="6">
          <cell r="Z6" t="str">
            <v>Denmark</v>
          </cell>
        </row>
        <row r="7">
          <cell r="Z7" t="str">
            <v>Germany</v>
          </cell>
        </row>
        <row r="8">
          <cell r="Z8" t="str">
            <v>Norway</v>
          </cell>
        </row>
        <row r="9">
          <cell r="Z9" t="str">
            <v>Sweden</v>
          </cell>
        </row>
        <row r="10">
          <cell r="Z10" t="str">
            <v>UK</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Plan"/>
      <sheetName val="Lists"/>
      <sheetName val="Sheet1"/>
      <sheetName val="Recovery Action Plan - Branstyo"/>
    </sheetNames>
    <sheetDataSet>
      <sheetData sheetId="0"/>
      <sheetData sheetId="1">
        <row r="5">
          <cell r="B5" t="str">
            <v>Revenue Control</v>
          </cell>
          <cell r="D5" t="str">
            <v>DBM</v>
          </cell>
        </row>
        <row r="6">
          <cell r="B6" t="str">
            <v>Activity</v>
          </cell>
          <cell r="D6" t="str">
            <v>CRM</v>
          </cell>
        </row>
        <row r="7">
          <cell r="B7" t="str">
            <v>Daily Management</v>
          </cell>
          <cell r="D7" t="str">
            <v>GM</v>
          </cell>
        </row>
        <row r="8">
          <cell r="B8" t="str">
            <v>Staffing</v>
          </cell>
          <cell r="D8" t="str">
            <v>Ops</v>
          </cell>
        </row>
        <row r="9">
          <cell r="B9" t="str">
            <v>Standards</v>
          </cell>
          <cell r="D9" t="str">
            <v>S&amp;C</v>
          </cell>
        </row>
        <row r="10">
          <cell r="D10" t="str">
            <v>Markt</v>
          </cell>
        </row>
        <row r="11">
          <cell r="D11" t="str">
            <v>Ops</v>
          </cell>
        </row>
        <row r="12">
          <cell r="D12" t="str">
            <v>ICT</v>
          </cell>
        </row>
        <row r="13">
          <cell r="D13" t="str">
            <v>S&amp;C</v>
          </cell>
        </row>
        <row r="14">
          <cell r="D14" t="str">
            <v>HR</v>
          </cell>
        </row>
        <row r="15">
          <cell r="D15" t="str">
            <v>FM</v>
          </cell>
        </row>
        <row r="16">
          <cell r="D16" t="str">
            <v>Fin.</v>
          </cell>
        </row>
        <row r="17">
          <cell r="D17" t="str">
            <v>SCD</v>
          </cell>
        </row>
      </sheetData>
      <sheetData sheetId="2"/>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southend.gov.uk/downloads/download/433/planning-fe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A0E8-F17D-435A-A0BE-F25FE8781876}">
  <sheetPr>
    <pageSetUpPr fitToPage="1"/>
  </sheetPr>
  <dimension ref="A1:M14"/>
  <sheetViews>
    <sheetView tabSelected="1" zoomScale="70" zoomScaleNormal="70" zoomScaleSheetLayoutView="70" workbookViewId="0">
      <selection sqref="A1:B1"/>
    </sheetView>
  </sheetViews>
  <sheetFormatPr defaultColWidth="9.140625" defaultRowHeight="15" customHeight="1" x14ac:dyDescent="0.2"/>
  <cols>
    <col min="1" max="1" width="5.7109375" style="7" customWidth="1"/>
    <col min="2" max="2" width="61.28515625" style="6" customWidth="1"/>
    <col min="3" max="3" width="23.85546875" style="5" customWidth="1"/>
    <col min="4" max="4" width="16" style="3" customWidth="1"/>
    <col min="5" max="5" width="10.5703125" style="3" hidden="1" customWidth="1"/>
    <col min="6" max="6" width="16.5703125" style="3" customWidth="1"/>
    <col min="7" max="7" width="3.140625" style="4" customWidth="1"/>
    <col min="8" max="8" width="16" style="3" customWidth="1"/>
    <col min="9" max="9" width="10.42578125" style="3" hidden="1" customWidth="1"/>
    <col min="10" max="10" width="16.5703125" style="3" customWidth="1"/>
    <col min="11" max="11" width="11.7109375" style="2" customWidth="1"/>
    <col min="12" max="12" width="10.85546875" style="2" customWidth="1"/>
    <col min="13" max="16384" width="9.140625" style="1"/>
  </cols>
  <sheetData>
    <row r="1" spans="1:13" s="27" customFormat="1" ht="78.75" thickBot="1" x14ac:dyDescent="0.35">
      <c r="A1" s="532" t="s">
        <v>0</v>
      </c>
      <c r="B1" s="533"/>
      <c r="C1" s="28" t="s">
        <v>1</v>
      </c>
      <c r="D1" s="28" t="s">
        <v>2</v>
      </c>
      <c r="E1" s="28" t="s">
        <v>3</v>
      </c>
      <c r="F1" s="28" t="s">
        <v>4</v>
      </c>
      <c r="G1" s="28"/>
      <c r="H1" s="28" t="s">
        <v>5</v>
      </c>
      <c r="I1" s="28" t="s">
        <v>3</v>
      </c>
      <c r="J1" s="28" t="s">
        <v>6</v>
      </c>
      <c r="K1" s="534" t="s">
        <v>7</v>
      </c>
      <c r="L1" s="534"/>
    </row>
    <row r="2" spans="1:13" ht="15" customHeight="1" thickTop="1" x14ac:dyDescent="0.2">
      <c r="A2" s="26"/>
      <c r="B2" s="26"/>
      <c r="C2" s="26"/>
      <c r="D2" s="24" t="s">
        <v>8</v>
      </c>
      <c r="E2" s="24" t="s">
        <v>8</v>
      </c>
      <c r="F2" s="24" t="s">
        <v>8</v>
      </c>
      <c r="G2" s="25"/>
      <c r="H2" s="24" t="s">
        <v>8</v>
      </c>
      <c r="I2" s="24" t="s">
        <v>8</v>
      </c>
      <c r="J2" s="24" t="s">
        <v>8</v>
      </c>
      <c r="K2" s="23" t="s">
        <v>8</v>
      </c>
      <c r="L2" s="22" t="s">
        <v>9</v>
      </c>
    </row>
    <row r="3" spans="1:13" ht="15" customHeight="1" x14ac:dyDescent="0.2">
      <c r="A3" s="14"/>
      <c r="B3" s="21"/>
      <c r="C3" s="12"/>
      <c r="D3" s="10"/>
      <c r="E3" s="10"/>
      <c r="F3" s="10"/>
      <c r="G3" s="11"/>
      <c r="H3" s="10"/>
      <c r="I3" s="10"/>
      <c r="J3" s="10"/>
      <c r="K3" s="20"/>
      <c r="L3" s="20"/>
    </row>
    <row r="4" spans="1:13" ht="15" customHeight="1" x14ac:dyDescent="0.2">
      <c r="A4" s="14">
        <v>1</v>
      </c>
      <c r="B4" s="18" t="s">
        <v>10</v>
      </c>
      <c r="C4" s="17" t="s">
        <v>11</v>
      </c>
      <c r="D4" s="535" t="s">
        <v>12</v>
      </c>
      <c r="E4" s="536"/>
      <c r="F4" s="537"/>
      <c r="G4" s="16"/>
      <c r="H4" s="535" t="s">
        <v>12</v>
      </c>
      <c r="I4" s="536"/>
      <c r="J4" s="537"/>
      <c r="K4" s="9"/>
      <c r="L4" s="8"/>
      <c r="M4" s="15"/>
    </row>
    <row r="5" spans="1:13" ht="15" customHeight="1" x14ac:dyDescent="0.2">
      <c r="A5" s="14">
        <f t="shared" ref="A5:A14" si="0">1+A4</f>
        <v>2</v>
      </c>
      <c r="B5" s="18" t="s">
        <v>13</v>
      </c>
      <c r="C5" s="17" t="s">
        <v>11</v>
      </c>
      <c r="D5" s="10">
        <v>20.84</v>
      </c>
      <c r="E5" s="16"/>
      <c r="F5" s="16">
        <f>SUM(D5:E5)</f>
        <v>20.84</v>
      </c>
      <c r="G5" s="16"/>
      <c r="H5" s="10">
        <v>22.44</v>
      </c>
      <c r="I5" s="10"/>
      <c r="J5" s="10">
        <f>SUM(H5:I5)</f>
        <v>22.44</v>
      </c>
      <c r="K5" s="9">
        <f>J5-F5</f>
        <v>1.6000000000000014</v>
      </c>
      <c r="L5" s="8">
        <f>IF(F5="","NEW",K5/F5)</f>
        <v>7.6775431861804286E-2</v>
      </c>
      <c r="M5" s="15"/>
    </row>
    <row r="6" spans="1:13" ht="15" customHeight="1" x14ac:dyDescent="0.2">
      <c r="A6" s="14">
        <f t="shared" si="0"/>
        <v>3</v>
      </c>
      <c r="B6" s="18" t="s">
        <v>15</v>
      </c>
      <c r="C6" s="17" t="s">
        <v>11</v>
      </c>
      <c r="D6" s="535" t="s">
        <v>12</v>
      </c>
      <c r="E6" s="536"/>
      <c r="F6" s="537"/>
      <c r="G6" s="16"/>
      <c r="H6" s="535" t="s">
        <v>12</v>
      </c>
      <c r="I6" s="536"/>
      <c r="J6" s="537"/>
      <c r="K6" s="9"/>
      <c r="L6" s="8"/>
      <c r="M6" s="15"/>
    </row>
    <row r="7" spans="1:13" ht="15" customHeight="1" x14ac:dyDescent="0.2">
      <c r="A7" s="14">
        <f t="shared" si="0"/>
        <v>4</v>
      </c>
      <c r="B7" s="19" t="s">
        <v>16</v>
      </c>
      <c r="C7" s="17" t="s">
        <v>11</v>
      </c>
      <c r="D7" s="10">
        <v>4.9000000000000004</v>
      </c>
      <c r="E7" s="16"/>
      <c r="F7" s="16">
        <f t="shared" ref="F7:F14" si="1">SUM(D7:E7)</f>
        <v>4.9000000000000004</v>
      </c>
      <c r="G7" s="16"/>
      <c r="H7" s="10">
        <v>5.4</v>
      </c>
      <c r="I7" s="10"/>
      <c r="J7" s="10">
        <f t="shared" ref="J7:J14" si="2">SUM(H7:I7)</f>
        <v>5.4</v>
      </c>
      <c r="K7" s="9">
        <f t="shared" ref="K7:K14" si="3">J7-F7</f>
        <v>0.5</v>
      </c>
      <c r="L7" s="8">
        <f t="shared" ref="L7:L12" si="4">IF(F7="","NEW",K7/F7)</f>
        <v>0.1020408163265306</v>
      </c>
    </row>
    <row r="8" spans="1:13" ht="15" customHeight="1" x14ac:dyDescent="0.2">
      <c r="A8" s="14">
        <f t="shared" si="0"/>
        <v>5</v>
      </c>
      <c r="B8" s="19" t="s">
        <v>17</v>
      </c>
      <c r="C8" s="17" t="s">
        <v>11</v>
      </c>
      <c r="D8" s="10">
        <v>5.9</v>
      </c>
      <c r="E8" s="16"/>
      <c r="F8" s="16">
        <f t="shared" si="1"/>
        <v>5.9</v>
      </c>
      <c r="G8" s="16"/>
      <c r="H8" s="10">
        <v>6.5</v>
      </c>
      <c r="I8" s="10"/>
      <c r="J8" s="10">
        <f t="shared" si="2"/>
        <v>6.5</v>
      </c>
      <c r="K8" s="9">
        <f t="shared" si="3"/>
        <v>0.59999999999999964</v>
      </c>
      <c r="L8" s="8">
        <f t="shared" si="4"/>
        <v>0.10169491525423723</v>
      </c>
    </row>
    <row r="9" spans="1:13" ht="15" customHeight="1" x14ac:dyDescent="0.2">
      <c r="A9" s="14">
        <f t="shared" si="0"/>
        <v>6</v>
      </c>
      <c r="B9" s="18" t="s">
        <v>18</v>
      </c>
      <c r="C9" s="17" t="s">
        <v>19</v>
      </c>
      <c r="D9" s="10">
        <v>172.8</v>
      </c>
      <c r="E9" s="16"/>
      <c r="F9" s="16">
        <f t="shared" si="1"/>
        <v>172.8</v>
      </c>
      <c r="G9" s="16"/>
      <c r="H9" s="10">
        <v>172.8</v>
      </c>
      <c r="I9" s="10"/>
      <c r="J9" s="10">
        <f t="shared" si="2"/>
        <v>172.8</v>
      </c>
      <c r="K9" s="9">
        <f t="shared" si="3"/>
        <v>0</v>
      </c>
      <c r="L9" s="8">
        <f t="shared" si="4"/>
        <v>0</v>
      </c>
    </row>
    <row r="10" spans="1:13" ht="15" customHeight="1" x14ac:dyDescent="0.2">
      <c r="A10" s="14">
        <f t="shared" si="0"/>
        <v>7</v>
      </c>
      <c r="B10" s="18" t="s">
        <v>20</v>
      </c>
      <c r="C10" s="17" t="s">
        <v>19</v>
      </c>
      <c r="D10" s="10">
        <v>78.75</v>
      </c>
      <c r="E10" s="16"/>
      <c r="F10" s="16">
        <f t="shared" si="1"/>
        <v>78.75</v>
      </c>
      <c r="G10" s="16"/>
      <c r="H10" s="10">
        <v>78.75</v>
      </c>
      <c r="I10" s="10"/>
      <c r="J10" s="10">
        <f t="shared" si="2"/>
        <v>78.75</v>
      </c>
      <c r="K10" s="9">
        <f t="shared" si="3"/>
        <v>0</v>
      </c>
      <c r="L10" s="8">
        <f t="shared" si="4"/>
        <v>0</v>
      </c>
    </row>
    <row r="11" spans="1:13" ht="15" customHeight="1" x14ac:dyDescent="0.2">
      <c r="A11" s="14">
        <f t="shared" si="0"/>
        <v>8</v>
      </c>
      <c r="B11" s="18" t="s">
        <v>21</v>
      </c>
      <c r="C11" s="17" t="s">
        <v>19</v>
      </c>
      <c r="D11" s="10">
        <v>96.3</v>
      </c>
      <c r="E11" s="16"/>
      <c r="F11" s="16">
        <f t="shared" si="1"/>
        <v>96.3</v>
      </c>
      <c r="G11" s="16"/>
      <c r="H11" s="10">
        <v>96.3</v>
      </c>
      <c r="I11" s="10"/>
      <c r="J11" s="10">
        <f t="shared" si="2"/>
        <v>96.3</v>
      </c>
      <c r="K11" s="9">
        <f t="shared" si="3"/>
        <v>0</v>
      </c>
      <c r="L11" s="8">
        <f t="shared" si="4"/>
        <v>0</v>
      </c>
    </row>
    <row r="12" spans="1:13" ht="15" customHeight="1" x14ac:dyDescent="0.2">
      <c r="A12" s="14">
        <f t="shared" si="0"/>
        <v>9</v>
      </c>
      <c r="B12" s="18" t="s">
        <v>22</v>
      </c>
      <c r="C12" s="17" t="s">
        <v>11</v>
      </c>
      <c r="D12" s="10">
        <v>675</v>
      </c>
      <c r="E12" s="16"/>
      <c r="F12" s="16">
        <f t="shared" si="1"/>
        <v>675</v>
      </c>
      <c r="G12" s="16"/>
      <c r="H12" s="10">
        <v>742.5</v>
      </c>
      <c r="I12" s="10"/>
      <c r="J12" s="10">
        <f t="shared" si="2"/>
        <v>742.5</v>
      </c>
      <c r="K12" s="9">
        <f t="shared" si="3"/>
        <v>67.5</v>
      </c>
      <c r="L12" s="8">
        <f t="shared" si="4"/>
        <v>0.1</v>
      </c>
      <c r="M12" s="15"/>
    </row>
    <row r="13" spans="1:13" ht="15" customHeight="1" x14ac:dyDescent="0.2">
      <c r="A13" s="14">
        <f t="shared" si="0"/>
        <v>10</v>
      </c>
      <c r="B13" s="18" t="s">
        <v>23</v>
      </c>
      <c r="C13" s="17" t="s">
        <v>11</v>
      </c>
      <c r="D13" s="10">
        <v>85</v>
      </c>
      <c r="E13" s="16"/>
      <c r="F13" s="16">
        <f t="shared" si="1"/>
        <v>85</v>
      </c>
      <c r="G13" s="16"/>
      <c r="H13" s="10">
        <v>93.5</v>
      </c>
      <c r="I13" s="10"/>
      <c r="J13" s="10">
        <f t="shared" si="2"/>
        <v>93.5</v>
      </c>
      <c r="K13" s="9">
        <f t="shared" si="3"/>
        <v>8.5</v>
      </c>
      <c r="L13" s="8">
        <f t="shared" ref="L13:L14" si="5">IF(F13="","NEW",K13/F13)</f>
        <v>0.1</v>
      </c>
      <c r="M13" s="15"/>
    </row>
    <row r="14" spans="1:13" ht="15" customHeight="1" x14ac:dyDescent="0.2">
      <c r="A14" s="14">
        <f t="shared" si="0"/>
        <v>11</v>
      </c>
      <c r="B14" s="18" t="s">
        <v>24</v>
      </c>
      <c r="C14" s="17" t="s">
        <v>11</v>
      </c>
      <c r="D14" s="10">
        <v>65</v>
      </c>
      <c r="E14" s="16"/>
      <c r="F14" s="16">
        <f t="shared" si="1"/>
        <v>65</v>
      </c>
      <c r="G14" s="16"/>
      <c r="H14" s="10">
        <v>71.760000000000005</v>
      </c>
      <c r="I14" s="10"/>
      <c r="J14" s="10">
        <f t="shared" si="2"/>
        <v>71.760000000000005</v>
      </c>
      <c r="K14" s="9">
        <f t="shared" si="3"/>
        <v>6.7600000000000051</v>
      </c>
      <c r="L14" s="8">
        <f t="shared" si="5"/>
        <v>0.10400000000000008</v>
      </c>
      <c r="M14" s="15"/>
    </row>
  </sheetData>
  <mergeCells count="6">
    <mergeCell ref="A1:B1"/>
    <mergeCell ref="K1:L1"/>
    <mergeCell ref="D4:F4"/>
    <mergeCell ref="D6:F6"/>
    <mergeCell ref="H4:J4"/>
    <mergeCell ref="H6:J6"/>
  </mergeCells>
  <conditionalFormatting sqref="L4:L14">
    <cfRule type="cellIs" dxfId="44" priority="5" operator="equal">
      <formula>"NEW"</formula>
    </cfRule>
  </conditionalFormatting>
  <dataValidations disablePrompts="1" count="1">
    <dataValidation type="list" allowBlank="1" showInputMessage="1" showErrorMessage="1" sqref="C2:C14" xr:uid="{1CFD41E7-DF8B-4C48-95B8-BF0AE38A91D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7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6FB6-1682-4401-B6EF-6D6D96B741A1}">
  <dimension ref="A1:M82"/>
  <sheetViews>
    <sheetView zoomScale="70" zoomScaleNormal="70" zoomScaleSheetLayoutView="70" workbookViewId="0">
      <selection sqref="A1:B1"/>
    </sheetView>
  </sheetViews>
  <sheetFormatPr defaultColWidth="9.140625" defaultRowHeight="15" x14ac:dyDescent="0.2"/>
  <cols>
    <col min="1" max="1" width="5.7109375" style="267" customWidth="1"/>
    <col min="2" max="2" width="80.42578125" style="285" customWidth="1"/>
    <col min="3" max="3" width="24.42578125" style="286" customWidth="1"/>
    <col min="4" max="4" width="16" style="284" customWidth="1"/>
    <col min="5" max="5" width="10.5703125" style="284" customWidth="1"/>
    <col min="6" max="6" width="16.28515625" style="287" customWidth="1"/>
    <col min="7" max="7" width="3.42578125" style="287" customWidth="1"/>
    <col min="8" max="8" width="16.28515625" style="287" customWidth="1"/>
    <col min="9" max="9" width="10.5703125" style="287" customWidth="1"/>
    <col min="10" max="10" width="16.28515625" style="287" customWidth="1"/>
    <col min="11" max="11" width="12.28515625" style="56" customWidth="1"/>
    <col min="12" max="12" width="11" style="57" customWidth="1"/>
    <col min="13" max="13" width="9.140625" style="265"/>
    <col min="14" max="16384" width="9.140625" style="266"/>
  </cols>
  <sheetData>
    <row r="1" spans="1:13" s="183" customFormat="1" ht="78.75" thickBot="1" x14ac:dyDescent="0.35">
      <c r="A1" s="532" t="s">
        <v>0</v>
      </c>
      <c r="B1" s="533"/>
      <c r="C1" s="28" t="s">
        <v>1</v>
      </c>
      <c r="D1" s="28" t="s">
        <v>2</v>
      </c>
      <c r="E1" s="28" t="s">
        <v>3</v>
      </c>
      <c r="F1" s="28" t="s">
        <v>4</v>
      </c>
      <c r="G1" s="28"/>
      <c r="H1" s="28" t="s">
        <v>5</v>
      </c>
      <c r="I1" s="28" t="s">
        <v>3</v>
      </c>
      <c r="J1" s="28" t="s">
        <v>6</v>
      </c>
      <c r="K1" s="534" t="s">
        <v>7</v>
      </c>
      <c r="L1" s="534"/>
      <c r="M1" s="27"/>
    </row>
    <row r="2" spans="1:13" ht="16.5" thickTop="1" x14ac:dyDescent="0.2">
      <c r="A2" s="263"/>
      <c r="B2" s="264"/>
      <c r="C2" s="34"/>
      <c r="D2" s="23" t="s">
        <v>8</v>
      </c>
      <c r="E2" s="23" t="s">
        <v>8</v>
      </c>
      <c r="F2" s="23" t="s">
        <v>8</v>
      </c>
      <c r="G2" s="35"/>
      <c r="H2" s="23" t="s">
        <v>8</v>
      </c>
      <c r="I2" s="23" t="s">
        <v>8</v>
      </c>
      <c r="J2" s="23" t="s">
        <v>8</v>
      </c>
      <c r="K2" s="23" t="s">
        <v>8</v>
      </c>
      <c r="L2" s="22" t="s">
        <v>9</v>
      </c>
    </row>
    <row r="3" spans="1:13" ht="15.75" x14ac:dyDescent="0.2">
      <c r="B3" s="268"/>
      <c r="C3" s="269"/>
      <c r="D3" s="270"/>
      <c r="E3" s="270"/>
      <c r="F3" s="271"/>
      <c r="G3" s="271"/>
      <c r="H3" s="271"/>
      <c r="I3" s="271"/>
      <c r="J3" s="271"/>
      <c r="K3" s="36"/>
      <c r="L3" s="22"/>
    </row>
    <row r="4" spans="1:13" ht="18.75" thickBot="1" x14ac:dyDescent="0.3">
      <c r="A4" s="263"/>
      <c r="B4" s="415" t="s">
        <v>852</v>
      </c>
      <c r="C4" s="272"/>
      <c r="D4" s="270"/>
      <c r="E4" s="270"/>
      <c r="F4" s="271"/>
      <c r="G4" s="271"/>
      <c r="H4" s="271"/>
      <c r="I4" s="271"/>
      <c r="J4" s="271"/>
      <c r="K4" s="161"/>
      <c r="L4" s="210"/>
    </row>
    <row r="5" spans="1:13" ht="15.75" thickTop="1" x14ac:dyDescent="0.2">
      <c r="A5" s="273">
        <v>1</v>
      </c>
      <c r="B5" s="274" t="s">
        <v>853</v>
      </c>
      <c r="C5" s="272" t="s">
        <v>191</v>
      </c>
      <c r="D5" s="72">
        <v>1100</v>
      </c>
      <c r="E5" s="72"/>
      <c r="F5" s="72">
        <f>D5+E5</f>
        <v>1100</v>
      </c>
      <c r="G5" s="72"/>
      <c r="H5" s="72">
        <v>1210</v>
      </c>
      <c r="I5" s="72"/>
      <c r="J5" s="72">
        <f>H5+I5</f>
        <v>1210</v>
      </c>
      <c r="K5" s="275">
        <f>J5-F5</f>
        <v>110</v>
      </c>
      <c r="L5" s="210">
        <f>IF(F5="","NEW",K5/F5)</f>
        <v>0.1</v>
      </c>
    </row>
    <row r="6" spans="1:13" s="265" customFormat="1" x14ac:dyDescent="0.2">
      <c r="A6" s="273">
        <f>+A5+1</f>
        <v>2</v>
      </c>
      <c r="B6" s="274" t="s">
        <v>854</v>
      </c>
      <c r="C6" s="272" t="s">
        <v>191</v>
      </c>
      <c r="D6" s="72">
        <v>100</v>
      </c>
      <c r="E6" s="72"/>
      <c r="F6" s="72">
        <f>D6+E6</f>
        <v>100</v>
      </c>
      <c r="G6" s="72"/>
      <c r="H6" s="72">
        <v>110</v>
      </c>
      <c r="I6" s="72"/>
      <c r="J6" s="72">
        <f>H6+I6</f>
        <v>110</v>
      </c>
      <c r="K6" s="275">
        <f>J6-F6</f>
        <v>10</v>
      </c>
      <c r="L6" s="210">
        <f>IF(F6="","NEW",K6/F6)</f>
        <v>0.1</v>
      </c>
    </row>
    <row r="7" spans="1:13" s="265" customFormat="1" ht="48" customHeight="1" x14ac:dyDescent="0.2">
      <c r="A7" s="273">
        <f>+A6+1</f>
        <v>3</v>
      </c>
      <c r="B7" s="502" t="s">
        <v>855</v>
      </c>
      <c r="C7" s="272" t="s">
        <v>191</v>
      </c>
      <c r="D7" s="72">
        <v>735</v>
      </c>
      <c r="E7" s="72"/>
      <c r="F7" s="72">
        <f>D7+E7</f>
        <v>735</v>
      </c>
      <c r="G7" s="72"/>
      <c r="H7" s="72">
        <v>808</v>
      </c>
      <c r="I7" s="72"/>
      <c r="J7" s="72">
        <f>H7+I7</f>
        <v>808</v>
      </c>
      <c r="K7" s="275">
        <f>J7-F7</f>
        <v>73</v>
      </c>
      <c r="L7" s="210">
        <f>IF(F7="","NEW",K7/F7)</f>
        <v>9.9319727891156465E-2</v>
      </c>
    </row>
    <row r="8" spans="1:13" s="265" customFormat="1" ht="36" customHeight="1" x14ac:dyDescent="0.2">
      <c r="A8" s="273"/>
      <c r="B8" s="610" t="s">
        <v>856</v>
      </c>
      <c r="C8" s="611"/>
      <c r="D8" s="611"/>
      <c r="E8" s="611"/>
      <c r="F8" s="611"/>
      <c r="G8" s="611"/>
      <c r="H8" s="611"/>
      <c r="I8" s="611"/>
      <c r="J8" s="611"/>
      <c r="K8" s="611"/>
      <c r="L8" s="612"/>
    </row>
    <row r="9" spans="1:13" s="265" customFormat="1" x14ac:dyDescent="0.2">
      <c r="A9" s="273"/>
      <c r="B9" s="274"/>
      <c r="C9" s="272"/>
      <c r="D9" s="72"/>
      <c r="E9" s="72"/>
      <c r="F9" s="72"/>
      <c r="G9" s="72"/>
      <c r="H9" s="72"/>
      <c r="I9" s="72"/>
      <c r="J9" s="72"/>
      <c r="K9" s="275"/>
      <c r="L9" s="210"/>
    </row>
    <row r="10" spans="1:13" s="265" customFormat="1" x14ac:dyDescent="0.2">
      <c r="A10" s="273">
        <f>+A7+1</f>
        <v>4</v>
      </c>
      <c r="B10" s="274" t="s">
        <v>857</v>
      </c>
      <c r="C10" s="272" t="s">
        <v>191</v>
      </c>
      <c r="D10" s="72">
        <v>665</v>
      </c>
      <c r="E10" s="72"/>
      <c r="F10" s="72">
        <f>D10+E10</f>
        <v>665</v>
      </c>
      <c r="G10" s="72"/>
      <c r="H10" s="72">
        <v>730</v>
      </c>
      <c r="I10" s="72"/>
      <c r="J10" s="72">
        <f>H10+I10</f>
        <v>730</v>
      </c>
      <c r="K10" s="275">
        <f>J10-F10</f>
        <v>65</v>
      </c>
      <c r="L10" s="210">
        <f>IF(F10="","NEW",K10/F10)</f>
        <v>9.7744360902255634E-2</v>
      </c>
    </row>
    <row r="11" spans="1:13" s="265" customFormat="1" x14ac:dyDescent="0.2">
      <c r="A11" s="273">
        <f>+A10+1</f>
        <v>5</v>
      </c>
      <c r="B11" s="274" t="s">
        <v>858</v>
      </c>
      <c r="C11" s="272" t="s">
        <v>191</v>
      </c>
      <c r="D11" s="72">
        <v>242</v>
      </c>
      <c r="E11" s="72"/>
      <c r="F11" s="72">
        <f>D11+E11</f>
        <v>242</v>
      </c>
      <c r="G11" s="72"/>
      <c r="H11" s="72">
        <v>265</v>
      </c>
      <c r="I11" s="72"/>
      <c r="J11" s="72">
        <f>H11+I11</f>
        <v>265</v>
      </c>
      <c r="K11" s="275">
        <f>J11-F11</f>
        <v>23</v>
      </c>
      <c r="L11" s="210">
        <f>IF(F11="","NEW",K11/F11)</f>
        <v>9.5041322314049589E-2</v>
      </c>
    </row>
    <row r="12" spans="1:13" s="265" customFormat="1" x14ac:dyDescent="0.2">
      <c r="A12" s="273">
        <f>+A11+1</f>
        <v>6</v>
      </c>
      <c r="B12" s="274" t="s">
        <v>859</v>
      </c>
      <c r="C12" s="272" t="s">
        <v>11</v>
      </c>
      <c r="D12" s="72">
        <v>220</v>
      </c>
      <c r="E12" s="72"/>
      <c r="F12" s="72">
        <f>D12+E12</f>
        <v>220</v>
      </c>
      <c r="G12" s="72"/>
      <c r="H12" s="72">
        <v>245</v>
      </c>
      <c r="I12" s="72"/>
      <c r="J12" s="72">
        <f>H12+I12</f>
        <v>245</v>
      </c>
      <c r="K12" s="275">
        <f>J12-F12</f>
        <v>25</v>
      </c>
      <c r="L12" s="210">
        <f>IF(F12="","NEW",K12/F12)</f>
        <v>0.11363636363636363</v>
      </c>
    </row>
    <row r="13" spans="1:13" s="265" customFormat="1" x14ac:dyDescent="0.2">
      <c r="A13" s="273">
        <f>+A12+1</f>
        <v>7</v>
      </c>
      <c r="B13" s="274" t="s">
        <v>860</v>
      </c>
      <c r="C13" s="272" t="s">
        <v>11</v>
      </c>
      <c r="D13" s="72">
        <v>77</v>
      </c>
      <c r="E13" s="72"/>
      <c r="F13" s="72">
        <f>D13+E13</f>
        <v>77</v>
      </c>
      <c r="G13" s="72"/>
      <c r="H13" s="72">
        <v>85</v>
      </c>
      <c r="I13" s="72"/>
      <c r="J13" s="72">
        <f>H13+I13</f>
        <v>85</v>
      </c>
      <c r="K13" s="275">
        <f>J13-F13</f>
        <v>8</v>
      </c>
      <c r="L13" s="210">
        <f>IF(F13="","NEW",K13/F13)</f>
        <v>0.1038961038961039</v>
      </c>
    </row>
    <row r="14" spans="1:13" s="265" customFormat="1" x14ac:dyDescent="0.2">
      <c r="A14" s="273">
        <f>+A13+1</f>
        <v>8</v>
      </c>
      <c r="B14" s="274" t="s">
        <v>861</v>
      </c>
      <c r="C14" s="272" t="s">
        <v>191</v>
      </c>
      <c r="D14" s="72">
        <v>665</v>
      </c>
      <c r="E14" s="72"/>
      <c r="F14" s="72">
        <f>D14+E14</f>
        <v>665</v>
      </c>
      <c r="G14" s="72"/>
      <c r="H14" s="72">
        <v>730</v>
      </c>
      <c r="I14" s="72"/>
      <c r="J14" s="72">
        <f>H14+I14</f>
        <v>730</v>
      </c>
      <c r="K14" s="275">
        <f>J14-F14</f>
        <v>65</v>
      </c>
      <c r="L14" s="210">
        <f>IF(F14="","NEW",K14/F14)</f>
        <v>9.7744360902255634E-2</v>
      </c>
    </row>
    <row r="15" spans="1:13" s="265" customFormat="1" x14ac:dyDescent="0.2">
      <c r="A15" s="273"/>
      <c r="B15" s="274"/>
      <c r="C15" s="272"/>
      <c r="D15" s="72"/>
      <c r="E15" s="72"/>
      <c r="F15" s="72"/>
      <c r="G15" s="72"/>
      <c r="H15" s="72"/>
      <c r="I15" s="72"/>
      <c r="J15" s="72"/>
      <c r="K15" s="275"/>
      <c r="L15" s="210"/>
    </row>
    <row r="16" spans="1:13" s="265" customFormat="1" x14ac:dyDescent="0.2">
      <c r="A16" s="273">
        <f>+A14+1</f>
        <v>9</v>
      </c>
      <c r="B16" s="274" t="s">
        <v>862</v>
      </c>
      <c r="C16" s="272" t="s">
        <v>191</v>
      </c>
      <c r="D16" s="72">
        <v>665</v>
      </c>
      <c r="E16" s="72"/>
      <c r="F16" s="72">
        <f t="shared" ref="F16:F21" si="0">D16+E16</f>
        <v>665</v>
      </c>
      <c r="G16" s="72"/>
      <c r="H16" s="72">
        <v>730</v>
      </c>
      <c r="I16" s="72"/>
      <c r="J16" s="72">
        <f t="shared" ref="J16:J21" si="1">H16+I16</f>
        <v>730</v>
      </c>
      <c r="K16" s="275">
        <f t="shared" ref="K16:K21" si="2">J16-F16</f>
        <v>65</v>
      </c>
      <c r="L16" s="210">
        <f t="shared" ref="L16:L21" si="3">IF(F16="","NEW",K16/F16)</f>
        <v>9.7744360902255634E-2</v>
      </c>
    </row>
    <row r="17" spans="1:12" s="265" customFormat="1" x14ac:dyDescent="0.2">
      <c r="A17" s="273">
        <f>+A16+1</f>
        <v>10</v>
      </c>
      <c r="B17" s="274" t="s">
        <v>863</v>
      </c>
      <c r="C17" s="272" t="s">
        <v>191</v>
      </c>
      <c r="D17" s="72">
        <v>665</v>
      </c>
      <c r="E17" s="72"/>
      <c r="F17" s="72">
        <f t="shared" si="0"/>
        <v>665</v>
      </c>
      <c r="G17" s="72"/>
      <c r="H17" s="72">
        <v>730</v>
      </c>
      <c r="I17" s="72"/>
      <c r="J17" s="72">
        <f t="shared" si="1"/>
        <v>730</v>
      </c>
      <c r="K17" s="275">
        <f t="shared" si="2"/>
        <v>65</v>
      </c>
      <c r="L17" s="210">
        <f t="shared" si="3"/>
        <v>9.7744360902255634E-2</v>
      </c>
    </row>
    <row r="18" spans="1:12" s="265" customFormat="1" x14ac:dyDescent="0.2">
      <c r="A18" s="273">
        <f>+A17+1</f>
        <v>11</v>
      </c>
      <c r="B18" s="274" t="s">
        <v>864</v>
      </c>
      <c r="C18" s="272" t="s">
        <v>191</v>
      </c>
      <c r="D18" s="72">
        <v>665</v>
      </c>
      <c r="E18" s="72"/>
      <c r="F18" s="72">
        <f t="shared" si="0"/>
        <v>665</v>
      </c>
      <c r="G18" s="72"/>
      <c r="H18" s="72">
        <v>730</v>
      </c>
      <c r="I18" s="72"/>
      <c r="J18" s="72">
        <f t="shared" si="1"/>
        <v>730</v>
      </c>
      <c r="K18" s="275">
        <f t="shared" si="2"/>
        <v>65</v>
      </c>
      <c r="L18" s="210">
        <f t="shared" si="3"/>
        <v>9.7744360902255634E-2</v>
      </c>
    </row>
    <row r="19" spans="1:12" s="265" customFormat="1" x14ac:dyDescent="0.2">
      <c r="A19" s="273">
        <f>+A18+1</f>
        <v>12</v>
      </c>
      <c r="B19" s="274" t="s">
        <v>865</v>
      </c>
      <c r="C19" s="272" t="s">
        <v>191</v>
      </c>
      <c r="D19" s="72">
        <v>665</v>
      </c>
      <c r="E19" s="72"/>
      <c r="F19" s="72">
        <f t="shared" si="0"/>
        <v>665</v>
      </c>
      <c r="G19" s="72"/>
      <c r="H19" s="72">
        <v>730</v>
      </c>
      <c r="I19" s="72"/>
      <c r="J19" s="72">
        <f t="shared" si="1"/>
        <v>730</v>
      </c>
      <c r="K19" s="275">
        <f t="shared" si="2"/>
        <v>65</v>
      </c>
      <c r="L19" s="210">
        <f t="shared" si="3"/>
        <v>9.7744360902255634E-2</v>
      </c>
    </row>
    <row r="20" spans="1:12" s="265" customFormat="1" x14ac:dyDescent="0.2">
      <c r="A20" s="273">
        <f>+A19+1</f>
        <v>13</v>
      </c>
      <c r="B20" s="274" t="s">
        <v>866</v>
      </c>
      <c r="C20" s="272" t="s">
        <v>191</v>
      </c>
      <c r="D20" s="72">
        <v>1215</v>
      </c>
      <c r="E20" s="72"/>
      <c r="F20" s="72">
        <f t="shared" si="0"/>
        <v>1215</v>
      </c>
      <c r="G20" s="72"/>
      <c r="H20" s="72">
        <v>1335</v>
      </c>
      <c r="I20" s="72"/>
      <c r="J20" s="72">
        <f t="shared" si="1"/>
        <v>1335</v>
      </c>
      <c r="K20" s="275">
        <f t="shared" si="2"/>
        <v>120</v>
      </c>
      <c r="L20" s="210">
        <f t="shared" si="3"/>
        <v>9.8765432098765427E-2</v>
      </c>
    </row>
    <row r="21" spans="1:12" s="265" customFormat="1" x14ac:dyDescent="0.2">
      <c r="A21" s="273">
        <f>+A20+1</f>
        <v>14</v>
      </c>
      <c r="B21" s="274" t="s">
        <v>867</v>
      </c>
      <c r="C21" s="272" t="s">
        <v>191</v>
      </c>
      <c r="D21" s="72">
        <v>1215</v>
      </c>
      <c r="E21" s="72"/>
      <c r="F21" s="72">
        <f t="shared" si="0"/>
        <v>1215</v>
      </c>
      <c r="G21" s="72"/>
      <c r="H21" s="72">
        <v>1335</v>
      </c>
      <c r="I21" s="72"/>
      <c r="J21" s="72">
        <f t="shared" si="1"/>
        <v>1335</v>
      </c>
      <c r="K21" s="275">
        <f t="shared" si="2"/>
        <v>120</v>
      </c>
      <c r="L21" s="210">
        <f t="shared" si="3"/>
        <v>9.8765432098765427E-2</v>
      </c>
    </row>
    <row r="22" spans="1:12" s="265" customFormat="1" x14ac:dyDescent="0.2">
      <c r="A22" s="273"/>
      <c r="B22" s="274"/>
      <c r="C22" s="272"/>
      <c r="D22" s="72"/>
      <c r="E22" s="72"/>
      <c r="F22" s="72"/>
      <c r="G22" s="72"/>
      <c r="H22" s="72"/>
      <c r="I22" s="72"/>
      <c r="J22" s="72"/>
      <c r="K22" s="275"/>
      <c r="L22" s="210"/>
    </row>
    <row r="23" spans="1:12" s="265" customFormat="1" x14ac:dyDescent="0.2">
      <c r="A23" s="273">
        <f>+A21+1</f>
        <v>15</v>
      </c>
      <c r="B23" s="274" t="s">
        <v>868</v>
      </c>
      <c r="C23" s="272" t="s">
        <v>191</v>
      </c>
      <c r="D23" s="72">
        <v>1500</v>
      </c>
      <c r="E23" s="72"/>
      <c r="F23" s="72">
        <f>D23+E23</f>
        <v>1500</v>
      </c>
      <c r="G23" s="72"/>
      <c r="H23" s="72">
        <v>1650</v>
      </c>
      <c r="I23" s="72"/>
      <c r="J23" s="72">
        <f>H23+I23</f>
        <v>1650</v>
      </c>
      <c r="K23" s="275">
        <f>J23-F23</f>
        <v>150</v>
      </c>
      <c r="L23" s="210">
        <f>IF(F23="","NEW",K23/F23)</f>
        <v>0.1</v>
      </c>
    </row>
    <row r="24" spans="1:12" s="265" customFormat="1" x14ac:dyDescent="0.2">
      <c r="A24" s="273">
        <f>A23+1</f>
        <v>16</v>
      </c>
      <c r="B24" s="274" t="s">
        <v>869</v>
      </c>
      <c r="C24" s="272" t="s">
        <v>191</v>
      </c>
      <c r="D24" s="72">
        <v>100</v>
      </c>
      <c r="E24" s="72"/>
      <c r="F24" s="72">
        <f>D24+E24</f>
        <v>100</v>
      </c>
      <c r="G24" s="72"/>
      <c r="H24" s="72">
        <v>110</v>
      </c>
      <c r="I24" s="72"/>
      <c r="J24" s="72">
        <f>H24+I24</f>
        <v>110</v>
      </c>
      <c r="K24" s="275">
        <f>J24-F24</f>
        <v>10</v>
      </c>
      <c r="L24" s="210">
        <f>IF(F24="","NEW",K24/F24)</f>
        <v>0.1</v>
      </c>
    </row>
    <row r="25" spans="1:12" s="265" customFormat="1" x14ac:dyDescent="0.2">
      <c r="A25" s="273">
        <f>A24+1</f>
        <v>17</v>
      </c>
      <c r="B25" s="274" t="s">
        <v>870</v>
      </c>
      <c r="C25" s="272" t="s">
        <v>191</v>
      </c>
      <c r="D25" s="72">
        <v>1500</v>
      </c>
      <c r="E25" s="72"/>
      <c r="F25" s="72">
        <f>D25+E25</f>
        <v>1500</v>
      </c>
      <c r="G25" s="72"/>
      <c r="H25" s="72">
        <v>1650</v>
      </c>
      <c r="I25" s="72"/>
      <c r="J25" s="72">
        <f>H25+I25</f>
        <v>1650</v>
      </c>
      <c r="K25" s="275">
        <f>J25-F25</f>
        <v>150</v>
      </c>
      <c r="L25" s="210">
        <f>IF(F25="","NEW",K25/F25)</f>
        <v>0.1</v>
      </c>
    </row>
    <row r="26" spans="1:12" s="265" customFormat="1" x14ac:dyDescent="0.2">
      <c r="A26" s="273">
        <f>A25+1</f>
        <v>18</v>
      </c>
      <c r="B26" s="274" t="s">
        <v>869</v>
      </c>
      <c r="C26" s="272" t="s">
        <v>191</v>
      </c>
      <c r="D26" s="72">
        <v>100</v>
      </c>
      <c r="E26" s="72"/>
      <c r="F26" s="72">
        <f>D26+E26</f>
        <v>100</v>
      </c>
      <c r="G26" s="72"/>
      <c r="H26" s="72">
        <v>110</v>
      </c>
      <c r="I26" s="72"/>
      <c r="J26" s="72">
        <f>H26+I26</f>
        <v>110</v>
      </c>
      <c r="K26" s="275">
        <f>J26-F26</f>
        <v>10</v>
      </c>
      <c r="L26" s="210">
        <f>IF(F26="","NEW",K26/F26)</f>
        <v>0.1</v>
      </c>
    </row>
    <row r="27" spans="1:12" s="265" customFormat="1" x14ac:dyDescent="0.2">
      <c r="A27" s="273"/>
      <c r="B27" s="274"/>
      <c r="C27" s="272"/>
      <c r="D27" s="72"/>
      <c r="E27" s="72"/>
      <c r="F27" s="72"/>
      <c r="G27" s="72"/>
      <c r="H27" s="72"/>
      <c r="I27" s="72"/>
      <c r="J27" s="72"/>
      <c r="K27" s="275"/>
      <c r="L27" s="210"/>
    </row>
    <row r="28" spans="1:12" s="265" customFormat="1" x14ac:dyDescent="0.2">
      <c r="A28" s="273">
        <f>A26+1</f>
        <v>19</v>
      </c>
      <c r="B28" s="274" t="s">
        <v>871</v>
      </c>
      <c r="C28" s="272" t="s">
        <v>191</v>
      </c>
      <c r="D28" s="72">
        <v>940</v>
      </c>
      <c r="E28" s="72"/>
      <c r="F28" s="72">
        <f>D28+E28</f>
        <v>940</v>
      </c>
      <c r="G28" s="72"/>
      <c r="H28" s="72">
        <v>1035</v>
      </c>
      <c r="I28" s="72"/>
      <c r="J28" s="72">
        <f>H28+I28</f>
        <v>1035</v>
      </c>
      <c r="K28" s="275">
        <f>J28-F28</f>
        <v>95</v>
      </c>
      <c r="L28" s="210">
        <f>IF(F28="","NEW",K28/F28)</f>
        <v>0.10106382978723404</v>
      </c>
    </row>
    <row r="29" spans="1:12" s="265" customFormat="1" x14ac:dyDescent="0.2">
      <c r="A29" s="273">
        <f>+A28+1</f>
        <v>20</v>
      </c>
      <c r="B29" s="274" t="s">
        <v>872</v>
      </c>
      <c r="C29" s="272" t="s">
        <v>191</v>
      </c>
      <c r="D29" s="72">
        <v>940</v>
      </c>
      <c r="E29" s="72"/>
      <c r="F29" s="72">
        <f>D29+E29</f>
        <v>940</v>
      </c>
      <c r="G29" s="72"/>
      <c r="H29" s="72">
        <v>1035</v>
      </c>
      <c r="I29" s="72"/>
      <c r="J29" s="72">
        <f>H29+I29</f>
        <v>1035</v>
      </c>
      <c r="K29" s="275">
        <f>J29-F29</f>
        <v>95</v>
      </c>
      <c r="L29" s="210">
        <f>IF(F29="","NEW",K29/F29)</f>
        <v>0.10106382978723404</v>
      </c>
    </row>
    <row r="30" spans="1:12" s="265" customFormat="1" x14ac:dyDescent="0.2">
      <c r="A30" s="273"/>
      <c r="B30" s="274"/>
      <c r="C30" s="272"/>
      <c r="D30" s="72"/>
      <c r="E30" s="72"/>
      <c r="F30" s="72"/>
      <c r="G30" s="72"/>
      <c r="H30" s="72"/>
      <c r="I30" s="72"/>
      <c r="J30" s="72"/>
      <c r="K30" s="275"/>
      <c r="L30" s="210"/>
    </row>
    <row r="31" spans="1:12" s="265" customFormat="1" x14ac:dyDescent="0.2">
      <c r="A31" s="273">
        <f>+A29+1</f>
        <v>21</v>
      </c>
      <c r="B31" s="274" t="s">
        <v>873</v>
      </c>
      <c r="C31" s="272" t="s">
        <v>191</v>
      </c>
      <c r="D31" s="607" t="s">
        <v>874</v>
      </c>
      <c r="E31" s="608"/>
      <c r="F31" s="608"/>
      <c r="G31" s="608"/>
      <c r="H31" s="608"/>
      <c r="I31" s="608"/>
      <c r="J31" s="609"/>
      <c r="K31" s="275"/>
      <c r="L31" s="210"/>
    </row>
    <row r="32" spans="1:12" s="265" customFormat="1" x14ac:dyDescent="0.2">
      <c r="A32" s="276"/>
      <c r="B32" s="274"/>
      <c r="C32" s="272"/>
      <c r="D32" s="247"/>
      <c r="E32" s="247"/>
      <c r="F32" s="247"/>
      <c r="G32" s="277"/>
      <c r="H32" s="247"/>
      <c r="I32" s="247"/>
      <c r="J32" s="247"/>
      <c r="K32" s="275"/>
      <c r="L32" s="210"/>
    </row>
    <row r="33" spans="1:13" s="265" customFormat="1" x14ac:dyDescent="0.2">
      <c r="A33" s="276">
        <v>21</v>
      </c>
      <c r="B33" s="278" t="s">
        <v>875</v>
      </c>
      <c r="C33" s="272" t="s">
        <v>636</v>
      </c>
      <c r="D33" s="277">
        <v>35</v>
      </c>
      <c r="E33" s="277"/>
      <c r="F33" s="277">
        <f>D33+E33</f>
        <v>35</v>
      </c>
      <c r="G33" s="277"/>
      <c r="H33" s="72">
        <v>35</v>
      </c>
      <c r="I33" s="277"/>
      <c r="J33" s="72">
        <v>35</v>
      </c>
      <c r="K33" s="275">
        <f>J33-F33</f>
        <v>0</v>
      </c>
      <c r="L33" s="210">
        <f>IF(F33="","NEW",K33/F33)</f>
        <v>0</v>
      </c>
    </row>
    <row r="34" spans="1:13" s="265" customFormat="1" x14ac:dyDescent="0.2">
      <c r="A34" s="276"/>
      <c r="B34" s="278"/>
      <c r="C34" s="272"/>
      <c r="D34" s="277"/>
      <c r="E34" s="277"/>
      <c r="F34" s="277"/>
      <c r="G34" s="277"/>
      <c r="H34" s="277"/>
      <c r="I34" s="277"/>
      <c r="J34" s="72"/>
      <c r="K34" s="279"/>
      <c r="L34" s="210"/>
    </row>
    <row r="35" spans="1:13" s="265" customFormat="1" ht="45" x14ac:dyDescent="0.2">
      <c r="A35" s="276">
        <v>22</v>
      </c>
      <c r="B35" s="278" t="s">
        <v>876</v>
      </c>
      <c r="C35" s="272" t="s">
        <v>19</v>
      </c>
      <c r="D35" s="72" t="s">
        <v>877</v>
      </c>
      <c r="E35" s="277"/>
      <c r="F35" s="72" t="s">
        <v>877</v>
      </c>
      <c r="G35" s="277"/>
      <c r="H35" s="72" t="s">
        <v>877</v>
      </c>
      <c r="I35" s="72"/>
      <c r="J35" s="72" t="str">
        <f>H35</f>
        <v>Up to £5,000</v>
      </c>
      <c r="K35" s="279"/>
      <c r="L35" s="210"/>
    </row>
    <row r="36" spans="1:13" ht="45" x14ac:dyDescent="0.2">
      <c r="A36" s="276">
        <v>23</v>
      </c>
      <c r="B36" s="278" t="s">
        <v>878</v>
      </c>
      <c r="C36" s="272" t="s">
        <v>19</v>
      </c>
      <c r="D36" s="72" t="s">
        <v>877</v>
      </c>
      <c r="E36" s="277"/>
      <c r="F36" s="72" t="s">
        <v>877</v>
      </c>
      <c r="G36" s="277"/>
      <c r="H36" s="72" t="s">
        <v>877</v>
      </c>
      <c r="I36" s="72"/>
      <c r="J36" s="72" t="str">
        <f>H36</f>
        <v>Up to £5,000</v>
      </c>
      <c r="K36" s="279"/>
      <c r="L36" s="210"/>
    </row>
    <row r="37" spans="1:13" x14ac:dyDescent="0.2">
      <c r="A37" s="280"/>
      <c r="B37" s="278"/>
      <c r="C37" s="272"/>
      <c r="D37" s="281"/>
      <c r="E37" s="282"/>
      <c r="F37" s="283"/>
      <c r="G37" s="282"/>
      <c r="H37" s="281"/>
      <c r="I37" s="282"/>
      <c r="J37" s="283"/>
      <c r="K37" s="279"/>
      <c r="L37" s="210"/>
    </row>
    <row r="38" spans="1:13" x14ac:dyDescent="0.2">
      <c r="A38" s="276">
        <v>24</v>
      </c>
      <c r="B38" s="278" t="s">
        <v>879</v>
      </c>
      <c r="C38" s="272" t="s">
        <v>19</v>
      </c>
      <c r="D38" s="607" t="s">
        <v>880</v>
      </c>
      <c r="E38" s="608"/>
      <c r="F38" s="608"/>
      <c r="G38" s="608"/>
      <c r="H38" s="608"/>
      <c r="I38" s="608"/>
      <c r="J38" s="609"/>
      <c r="K38" s="279"/>
      <c r="L38" s="210"/>
    </row>
    <row r="39" spans="1:13" s="287" customFormat="1" x14ac:dyDescent="0.2">
      <c r="A39" s="284"/>
      <c r="B39" s="285"/>
      <c r="C39" s="286"/>
      <c r="D39" s="284"/>
      <c r="E39" s="284"/>
      <c r="K39" s="56"/>
      <c r="L39" s="57"/>
      <c r="M39" s="265"/>
    </row>
    <row r="40" spans="1:13" s="287" customFormat="1" x14ac:dyDescent="0.2">
      <c r="A40" s="284"/>
      <c r="B40" s="285"/>
      <c r="C40" s="286"/>
      <c r="D40" s="284"/>
      <c r="E40" s="284"/>
      <c r="K40" s="56"/>
      <c r="L40" s="57"/>
      <c r="M40" s="265"/>
    </row>
    <row r="41" spans="1:13" s="287" customFormat="1" x14ac:dyDescent="0.2">
      <c r="A41" s="284"/>
      <c r="B41" s="285"/>
      <c r="C41" s="286"/>
      <c r="D41" s="284"/>
      <c r="E41" s="284"/>
      <c r="K41" s="56"/>
      <c r="L41" s="57"/>
      <c r="M41" s="265"/>
    </row>
    <row r="42" spans="1:13" s="287" customFormat="1" x14ac:dyDescent="0.2">
      <c r="A42" s="284"/>
      <c r="B42" s="285"/>
      <c r="C42" s="286"/>
      <c r="D42" s="284"/>
      <c r="E42" s="284"/>
      <c r="K42" s="56"/>
      <c r="L42" s="57"/>
      <c r="M42" s="265"/>
    </row>
    <row r="43" spans="1:13" s="287" customFormat="1" x14ac:dyDescent="0.2">
      <c r="A43" s="284"/>
      <c r="B43" s="285"/>
      <c r="C43" s="286"/>
      <c r="D43" s="284"/>
      <c r="E43" s="284"/>
      <c r="K43" s="56"/>
      <c r="L43" s="57"/>
      <c r="M43" s="265"/>
    </row>
    <row r="44" spans="1:13" s="287" customFormat="1" x14ac:dyDescent="0.2">
      <c r="A44" s="284"/>
      <c r="B44" s="285"/>
      <c r="C44" s="286"/>
      <c r="D44" s="284"/>
      <c r="E44" s="284"/>
      <c r="K44" s="56"/>
      <c r="L44" s="57"/>
      <c r="M44" s="265"/>
    </row>
    <row r="45" spans="1:13" s="287" customFormat="1" x14ac:dyDescent="0.2">
      <c r="A45" s="284"/>
      <c r="B45" s="285"/>
      <c r="C45" s="286"/>
      <c r="D45" s="284"/>
      <c r="E45" s="284"/>
      <c r="K45" s="56"/>
      <c r="L45" s="57"/>
      <c r="M45" s="265"/>
    </row>
    <row r="46" spans="1:13" s="287" customFormat="1" x14ac:dyDescent="0.2">
      <c r="A46" s="284"/>
      <c r="B46" s="285"/>
      <c r="C46" s="286"/>
      <c r="D46" s="284"/>
      <c r="E46" s="284"/>
      <c r="K46" s="56"/>
      <c r="L46" s="57"/>
      <c r="M46" s="265"/>
    </row>
    <row r="47" spans="1:13" s="287" customFormat="1" x14ac:dyDescent="0.2">
      <c r="A47" s="284"/>
      <c r="B47" s="285"/>
      <c r="C47" s="286"/>
      <c r="D47" s="284"/>
      <c r="E47" s="284"/>
      <c r="K47" s="56"/>
      <c r="L47" s="57"/>
      <c r="M47" s="265"/>
    </row>
    <row r="48" spans="1:13" s="287" customFormat="1" x14ac:dyDescent="0.2">
      <c r="A48" s="284"/>
      <c r="B48" s="285"/>
      <c r="C48" s="286"/>
      <c r="D48" s="284"/>
      <c r="E48" s="284"/>
      <c r="K48" s="56"/>
      <c r="L48" s="57"/>
      <c r="M48" s="265"/>
    </row>
    <row r="49" spans="1:13" s="287" customFormat="1" x14ac:dyDescent="0.2">
      <c r="A49" s="284"/>
      <c r="B49" s="285"/>
      <c r="C49" s="286"/>
      <c r="D49" s="284"/>
      <c r="E49" s="284"/>
      <c r="K49" s="56"/>
      <c r="L49" s="57"/>
      <c r="M49" s="265"/>
    </row>
    <row r="50" spans="1:13" s="285" customFormat="1" x14ac:dyDescent="0.2">
      <c r="A50" s="284"/>
      <c r="C50" s="286"/>
      <c r="D50" s="284"/>
      <c r="E50" s="284"/>
      <c r="F50" s="287"/>
      <c r="G50" s="287"/>
      <c r="H50" s="287"/>
      <c r="I50" s="287"/>
      <c r="J50" s="287"/>
      <c r="K50" s="56"/>
      <c r="L50" s="57"/>
      <c r="M50" s="265"/>
    </row>
    <row r="51" spans="1:13" s="285" customFormat="1" x14ac:dyDescent="0.2">
      <c r="A51" s="284"/>
      <c r="C51" s="286"/>
      <c r="D51" s="284"/>
      <c r="E51" s="284"/>
      <c r="F51" s="287"/>
      <c r="G51" s="287"/>
      <c r="H51" s="287"/>
      <c r="I51" s="287"/>
      <c r="J51" s="287"/>
      <c r="K51" s="56"/>
      <c r="L51" s="57"/>
      <c r="M51" s="265"/>
    </row>
    <row r="52" spans="1:13" s="285" customFormat="1" x14ac:dyDescent="0.2">
      <c r="A52" s="284"/>
      <c r="C52" s="286"/>
      <c r="D52" s="284"/>
      <c r="E52" s="284"/>
      <c r="F52" s="287"/>
      <c r="G52" s="287"/>
      <c r="H52" s="287"/>
      <c r="I52" s="287"/>
      <c r="J52" s="287"/>
      <c r="K52" s="56"/>
      <c r="L52" s="57"/>
      <c r="M52" s="265"/>
    </row>
    <row r="53" spans="1:13" s="285" customFormat="1" x14ac:dyDescent="0.2">
      <c r="A53" s="284"/>
      <c r="C53" s="286"/>
      <c r="D53" s="284"/>
      <c r="E53" s="284"/>
      <c r="F53" s="287"/>
      <c r="G53" s="287"/>
      <c r="H53" s="287"/>
      <c r="I53" s="287"/>
      <c r="J53" s="287"/>
      <c r="K53" s="56"/>
      <c r="L53" s="57"/>
      <c r="M53" s="265"/>
    </row>
    <row r="54" spans="1:13" s="285" customFormat="1" x14ac:dyDescent="0.2">
      <c r="A54" s="284"/>
      <c r="C54" s="286"/>
      <c r="D54" s="284"/>
      <c r="E54" s="284"/>
      <c r="F54" s="287"/>
      <c r="G54" s="287"/>
      <c r="H54" s="287"/>
      <c r="I54" s="287"/>
      <c r="J54" s="287"/>
      <c r="K54" s="56"/>
      <c r="L54" s="57"/>
      <c r="M54" s="265"/>
    </row>
    <row r="55" spans="1:13" s="285" customFormat="1" x14ac:dyDescent="0.2">
      <c r="A55" s="284"/>
      <c r="C55" s="286"/>
      <c r="D55" s="284"/>
      <c r="E55" s="284"/>
      <c r="F55" s="287"/>
      <c r="G55" s="287"/>
      <c r="H55" s="287"/>
      <c r="I55" s="287"/>
      <c r="J55" s="287"/>
      <c r="K55" s="56"/>
      <c r="L55" s="57"/>
      <c r="M55" s="265"/>
    </row>
    <row r="56" spans="1:13" s="285" customFormat="1" x14ac:dyDescent="0.2">
      <c r="A56" s="284"/>
      <c r="C56" s="286"/>
      <c r="D56" s="284"/>
      <c r="E56" s="284"/>
      <c r="F56" s="287"/>
      <c r="G56" s="287"/>
      <c r="H56" s="287"/>
      <c r="I56" s="287"/>
      <c r="J56" s="287"/>
      <c r="K56" s="56"/>
      <c r="L56" s="57"/>
      <c r="M56" s="265"/>
    </row>
    <row r="57" spans="1:13" s="285" customFormat="1" x14ac:dyDescent="0.2">
      <c r="A57" s="284"/>
      <c r="C57" s="286"/>
      <c r="D57" s="284"/>
      <c r="E57" s="284"/>
      <c r="F57" s="287"/>
      <c r="G57" s="287"/>
      <c r="H57" s="287"/>
      <c r="I57" s="287"/>
      <c r="J57" s="287"/>
      <c r="K57" s="56"/>
      <c r="L57" s="57"/>
      <c r="M57" s="265"/>
    </row>
    <row r="58" spans="1:13" s="285" customFormat="1" x14ac:dyDescent="0.2">
      <c r="A58" s="284"/>
      <c r="C58" s="286"/>
      <c r="D58" s="284"/>
      <c r="E58" s="284"/>
      <c r="F58" s="287"/>
      <c r="G58" s="287"/>
      <c r="H58" s="287"/>
      <c r="I58" s="287"/>
      <c r="J58" s="287"/>
      <c r="K58" s="56"/>
      <c r="L58" s="57"/>
      <c r="M58" s="265"/>
    </row>
    <row r="59" spans="1:13" s="285" customFormat="1" x14ac:dyDescent="0.2">
      <c r="A59" s="284"/>
      <c r="C59" s="286"/>
      <c r="D59" s="284"/>
      <c r="E59" s="284"/>
      <c r="F59" s="287"/>
      <c r="G59" s="287"/>
      <c r="H59" s="287"/>
      <c r="I59" s="287"/>
      <c r="J59" s="287"/>
      <c r="K59" s="56"/>
      <c r="L59" s="57"/>
      <c r="M59" s="265"/>
    </row>
    <row r="60" spans="1:13" s="285" customFormat="1" x14ac:dyDescent="0.2">
      <c r="A60" s="284"/>
      <c r="C60" s="286"/>
      <c r="D60" s="284"/>
      <c r="E60" s="284"/>
      <c r="F60" s="287"/>
      <c r="G60" s="287"/>
      <c r="H60" s="287"/>
      <c r="I60" s="287"/>
      <c r="J60" s="287"/>
      <c r="K60" s="56"/>
      <c r="L60" s="57"/>
      <c r="M60" s="265"/>
    </row>
    <row r="61" spans="1:13" s="285" customFormat="1" x14ac:dyDescent="0.2">
      <c r="A61" s="284"/>
      <c r="C61" s="286"/>
      <c r="D61" s="284"/>
      <c r="E61" s="284"/>
      <c r="F61" s="287"/>
      <c r="G61" s="287"/>
      <c r="H61" s="287"/>
      <c r="I61" s="287"/>
      <c r="J61" s="287"/>
      <c r="K61" s="56"/>
      <c r="L61" s="57"/>
      <c r="M61" s="265"/>
    </row>
    <row r="62" spans="1:13" s="285" customFormat="1" x14ac:dyDescent="0.2">
      <c r="A62" s="284"/>
      <c r="C62" s="286"/>
      <c r="D62" s="284"/>
      <c r="E62" s="284"/>
      <c r="F62" s="287"/>
      <c r="G62" s="287"/>
      <c r="H62" s="287"/>
      <c r="I62" s="287"/>
      <c r="J62" s="287"/>
      <c r="K62" s="56"/>
      <c r="L62" s="57"/>
      <c r="M62" s="265"/>
    </row>
    <row r="63" spans="1:13" s="285" customFormat="1" x14ac:dyDescent="0.2">
      <c r="A63" s="284"/>
      <c r="C63" s="286"/>
      <c r="D63" s="284"/>
      <c r="E63" s="284"/>
      <c r="F63" s="287"/>
      <c r="G63" s="287"/>
      <c r="H63" s="287"/>
      <c r="I63" s="287"/>
      <c r="J63" s="287"/>
      <c r="K63" s="56"/>
      <c r="L63" s="57"/>
      <c r="M63" s="265"/>
    </row>
    <row r="64" spans="1:13" s="285" customFormat="1" x14ac:dyDescent="0.2">
      <c r="A64" s="284"/>
      <c r="C64" s="286"/>
      <c r="D64" s="284"/>
      <c r="E64" s="284"/>
      <c r="F64" s="287"/>
      <c r="G64" s="287"/>
      <c r="H64" s="287"/>
      <c r="I64" s="287"/>
      <c r="J64" s="287"/>
      <c r="K64" s="56"/>
      <c r="L64" s="57"/>
      <c r="M64" s="265"/>
    </row>
    <row r="65" spans="1:13" s="285" customFormat="1" x14ac:dyDescent="0.2">
      <c r="A65" s="284"/>
      <c r="C65" s="286"/>
      <c r="D65" s="284"/>
      <c r="E65" s="284"/>
      <c r="F65" s="287"/>
      <c r="G65" s="287"/>
      <c r="H65" s="287"/>
      <c r="I65" s="287"/>
      <c r="J65" s="287"/>
      <c r="K65" s="56"/>
      <c r="L65" s="57"/>
      <c r="M65" s="265"/>
    </row>
    <row r="66" spans="1:13" s="285" customFormat="1" x14ac:dyDescent="0.2">
      <c r="A66" s="284"/>
      <c r="C66" s="286"/>
      <c r="D66" s="284"/>
      <c r="E66" s="284"/>
      <c r="F66" s="287"/>
      <c r="G66" s="287"/>
      <c r="H66" s="287"/>
      <c r="I66" s="287"/>
      <c r="J66" s="287"/>
      <c r="K66" s="56"/>
      <c r="L66" s="57"/>
      <c r="M66" s="265"/>
    </row>
    <row r="67" spans="1:13" s="285" customFormat="1" x14ac:dyDescent="0.2">
      <c r="A67" s="284"/>
      <c r="C67" s="286"/>
      <c r="D67" s="284"/>
      <c r="E67" s="284"/>
      <c r="F67" s="287"/>
      <c r="G67" s="287"/>
      <c r="H67" s="287"/>
      <c r="I67" s="287"/>
      <c r="J67" s="287"/>
      <c r="K67" s="56"/>
      <c r="L67" s="57"/>
      <c r="M67" s="265"/>
    </row>
    <row r="68" spans="1:13" s="285" customFormat="1" x14ac:dyDescent="0.2">
      <c r="A68" s="284"/>
      <c r="C68" s="286"/>
      <c r="D68" s="284"/>
      <c r="E68" s="284"/>
      <c r="F68" s="287"/>
      <c r="G68" s="287"/>
      <c r="H68" s="287"/>
      <c r="I68" s="287"/>
      <c r="J68" s="287"/>
      <c r="K68" s="56"/>
      <c r="L68" s="57"/>
      <c r="M68" s="265"/>
    </row>
    <row r="69" spans="1:13" s="285" customFormat="1" x14ac:dyDescent="0.2">
      <c r="A69" s="284"/>
      <c r="C69" s="286"/>
      <c r="D69" s="284"/>
      <c r="E69" s="284"/>
      <c r="F69" s="287"/>
      <c r="G69" s="287"/>
      <c r="H69" s="287"/>
      <c r="I69" s="287"/>
      <c r="J69" s="287"/>
      <c r="K69" s="56"/>
      <c r="L69" s="57"/>
      <c r="M69" s="265"/>
    </row>
    <row r="70" spans="1:13" s="285" customFormat="1" x14ac:dyDescent="0.2">
      <c r="A70" s="284"/>
      <c r="C70" s="286"/>
      <c r="D70" s="284"/>
      <c r="E70" s="284"/>
      <c r="F70" s="287"/>
      <c r="G70" s="287"/>
      <c r="H70" s="287"/>
      <c r="I70" s="287"/>
      <c r="J70" s="287"/>
      <c r="K70" s="56"/>
      <c r="L70" s="57"/>
      <c r="M70" s="265"/>
    </row>
    <row r="71" spans="1:13" s="285" customFormat="1" x14ac:dyDescent="0.2">
      <c r="A71" s="284"/>
      <c r="C71" s="286"/>
      <c r="D71" s="284"/>
      <c r="E71" s="284"/>
      <c r="F71" s="287"/>
      <c r="G71" s="287"/>
      <c r="H71" s="287"/>
      <c r="I71" s="287"/>
      <c r="J71" s="287"/>
      <c r="K71" s="56"/>
      <c r="L71" s="57"/>
      <c r="M71" s="265"/>
    </row>
    <row r="72" spans="1:13" s="285" customFormat="1" x14ac:dyDescent="0.2">
      <c r="A72" s="284"/>
      <c r="C72" s="286"/>
      <c r="D72" s="284"/>
      <c r="E72" s="284"/>
      <c r="F72" s="287"/>
      <c r="G72" s="287"/>
      <c r="H72" s="287"/>
      <c r="I72" s="287"/>
      <c r="J72" s="287"/>
      <c r="K72" s="56"/>
      <c r="L72" s="57"/>
      <c r="M72" s="265"/>
    </row>
    <row r="73" spans="1:13" s="285" customFormat="1" x14ac:dyDescent="0.2">
      <c r="A73" s="284"/>
      <c r="C73" s="286"/>
      <c r="D73" s="284"/>
      <c r="E73" s="284"/>
      <c r="F73" s="287"/>
      <c r="G73" s="287"/>
      <c r="H73" s="287"/>
      <c r="I73" s="287"/>
      <c r="J73" s="287"/>
      <c r="K73" s="56"/>
      <c r="L73" s="57"/>
      <c r="M73" s="265"/>
    </row>
    <row r="74" spans="1:13" s="285" customFormat="1" x14ac:dyDescent="0.2">
      <c r="A74" s="284"/>
      <c r="C74" s="286"/>
      <c r="D74" s="284"/>
      <c r="E74" s="284"/>
      <c r="F74" s="287"/>
      <c r="G74" s="287"/>
      <c r="H74" s="287"/>
      <c r="I74" s="287"/>
      <c r="J74" s="287"/>
      <c r="K74" s="56"/>
      <c r="L74" s="57"/>
      <c r="M74" s="265"/>
    </row>
    <row r="75" spans="1:13" s="285" customFormat="1" x14ac:dyDescent="0.2">
      <c r="A75" s="284"/>
      <c r="C75" s="286"/>
      <c r="D75" s="284"/>
      <c r="E75" s="284"/>
      <c r="F75" s="287"/>
      <c r="G75" s="287"/>
      <c r="H75" s="287"/>
      <c r="I75" s="287"/>
      <c r="J75" s="287"/>
      <c r="K75" s="56"/>
      <c r="L75" s="57"/>
      <c r="M75" s="265"/>
    </row>
    <row r="76" spans="1:13" s="285" customFormat="1" x14ac:dyDescent="0.2">
      <c r="A76" s="284"/>
      <c r="C76" s="286"/>
      <c r="D76" s="284"/>
      <c r="E76" s="284"/>
      <c r="F76" s="287"/>
      <c r="G76" s="287"/>
      <c r="H76" s="287"/>
      <c r="I76" s="287"/>
      <c r="J76" s="287"/>
      <c r="K76" s="56"/>
      <c r="L76" s="57"/>
      <c r="M76" s="265"/>
    </row>
    <row r="77" spans="1:13" s="285" customFormat="1" x14ac:dyDescent="0.2">
      <c r="A77" s="284"/>
      <c r="C77" s="286"/>
      <c r="D77" s="284"/>
      <c r="E77" s="284"/>
      <c r="F77" s="287"/>
      <c r="G77" s="287"/>
      <c r="H77" s="287"/>
      <c r="I77" s="287"/>
      <c r="J77" s="287"/>
      <c r="K77" s="56"/>
      <c r="L77" s="57"/>
      <c r="M77" s="265"/>
    </row>
    <row r="78" spans="1:13" s="285" customFormat="1" x14ac:dyDescent="0.2">
      <c r="A78" s="284"/>
      <c r="C78" s="286"/>
      <c r="D78" s="284"/>
      <c r="E78" s="284"/>
      <c r="F78" s="287"/>
      <c r="G78" s="287"/>
      <c r="H78" s="287"/>
      <c r="I78" s="287"/>
      <c r="J78" s="287"/>
      <c r="K78" s="56"/>
      <c r="L78" s="57"/>
      <c r="M78" s="265"/>
    </row>
    <row r="79" spans="1:13" s="285" customFormat="1" x14ac:dyDescent="0.2">
      <c r="A79" s="284"/>
      <c r="C79" s="286"/>
      <c r="D79" s="284"/>
      <c r="E79" s="284"/>
      <c r="F79" s="287"/>
      <c r="G79" s="287"/>
      <c r="H79" s="287"/>
      <c r="I79" s="287"/>
      <c r="J79" s="287"/>
      <c r="K79" s="56"/>
      <c r="L79" s="57"/>
      <c r="M79" s="265"/>
    </row>
    <row r="80" spans="1:13" s="285" customFormat="1" x14ac:dyDescent="0.2">
      <c r="A80" s="284"/>
      <c r="C80" s="286"/>
      <c r="D80" s="284"/>
      <c r="E80" s="284"/>
      <c r="F80" s="287"/>
      <c r="G80" s="287"/>
      <c r="H80" s="287"/>
      <c r="I80" s="287"/>
      <c r="J80" s="287"/>
      <c r="K80" s="56"/>
      <c r="L80" s="57"/>
      <c r="M80" s="265"/>
    </row>
    <row r="81" spans="1:13" s="285" customFormat="1" x14ac:dyDescent="0.2">
      <c r="A81" s="284"/>
      <c r="C81" s="286"/>
      <c r="D81" s="284"/>
      <c r="E81" s="284"/>
      <c r="F81" s="287"/>
      <c r="G81" s="287"/>
      <c r="H81" s="287"/>
      <c r="I81" s="287"/>
      <c r="J81" s="287"/>
      <c r="K81" s="56"/>
      <c r="L81" s="57"/>
      <c r="M81" s="265"/>
    </row>
    <row r="82" spans="1:13" s="285" customFormat="1" x14ac:dyDescent="0.2">
      <c r="A82" s="284"/>
      <c r="C82" s="286"/>
      <c r="D82" s="284"/>
      <c r="E82" s="284"/>
      <c r="F82" s="287"/>
      <c r="G82" s="287"/>
      <c r="H82" s="287"/>
      <c r="I82" s="287"/>
      <c r="J82" s="287"/>
      <c r="K82" s="56"/>
      <c r="L82" s="57"/>
      <c r="M82" s="265"/>
    </row>
  </sheetData>
  <mergeCells count="5">
    <mergeCell ref="A1:B1"/>
    <mergeCell ref="K1:L1"/>
    <mergeCell ref="D31:J31"/>
    <mergeCell ref="D38:J38"/>
    <mergeCell ref="B8:L8"/>
  </mergeCells>
  <conditionalFormatting sqref="L5:L7 L9:L33">
    <cfRule type="cellIs" dxfId="15" priority="17" operator="equal">
      <formula>"NEW"</formula>
    </cfRule>
  </conditionalFormatting>
  <dataValidations disablePrompts="1" count="1">
    <dataValidation type="list" allowBlank="1" showInputMessage="1" showErrorMessage="1" sqref="C9:C38 C4:C7" xr:uid="{10B20385-0B27-4A13-9300-9BBE9F8E198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22E7-FAB8-4A49-A04B-F25E8AD1BC9B}">
  <dimension ref="A1:I152"/>
  <sheetViews>
    <sheetView zoomScale="90" zoomScaleNormal="90" zoomScaleSheetLayoutView="90" workbookViewId="0"/>
  </sheetViews>
  <sheetFormatPr defaultColWidth="9.140625" defaultRowHeight="12.75" x14ac:dyDescent="0.2"/>
  <cols>
    <col min="1" max="1" width="22.5703125" style="187" customWidth="1"/>
    <col min="2" max="2" width="14.85546875" style="187" customWidth="1"/>
    <col min="3" max="4" width="11.5703125" style="187" customWidth="1"/>
    <col min="5" max="5" width="14.7109375" style="187" customWidth="1"/>
    <col min="6" max="6" width="22.5703125" style="187" customWidth="1"/>
    <col min="7" max="7" width="15.140625" style="187" customWidth="1"/>
    <col min="8" max="8" width="15.85546875" style="187" customWidth="1"/>
    <col min="9" max="9" width="15" style="187" customWidth="1"/>
    <col min="10" max="16384" width="9.140625" style="187"/>
  </cols>
  <sheetData>
    <row r="1" spans="1:9" ht="18" x14ac:dyDescent="0.2">
      <c r="A1" s="288"/>
      <c r="B1" s="288"/>
      <c r="C1" s="288"/>
      <c r="D1" s="288"/>
      <c r="E1" s="288"/>
      <c r="F1" s="288"/>
      <c r="G1" s="288"/>
      <c r="H1" s="288"/>
      <c r="I1" s="288"/>
    </row>
    <row r="2" spans="1:9" s="290" customFormat="1" ht="20.25" thickBot="1" x14ac:dyDescent="0.35">
      <c r="A2" s="289" t="s">
        <v>881</v>
      </c>
    </row>
    <row r="3" spans="1:9" ht="36.950000000000003" customHeight="1" thickTop="1" thickBot="1" x14ac:dyDescent="0.3">
      <c r="A3" s="613" t="s">
        <v>882</v>
      </c>
      <c r="B3" s="613"/>
      <c r="C3" s="613"/>
      <c r="D3" s="613"/>
      <c r="E3" s="613"/>
      <c r="F3" s="613"/>
      <c r="G3" s="613"/>
      <c r="H3" s="613"/>
      <c r="I3" s="613"/>
    </row>
    <row r="4" spans="1:9" ht="13.5" thickTop="1" x14ac:dyDescent="0.2">
      <c r="A4" s="291"/>
    </row>
    <row r="5" spans="1:9" ht="48.75" customHeight="1" x14ac:dyDescent="0.2">
      <c r="A5" s="614" t="s">
        <v>883</v>
      </c>
      <c r="B5" s="615"/>
      <c r="C5" s="615"/>
      <c r="D5" s="615"/>
      <c r="E5" s="615"/>
      <c r="F5" s="615"/>
      <c r="G5" s="615"/>
      <c r="H5" s="615"/>
      <c r="I5" s="615"/>
    </row>
    <row r="6" spans="1:9" x14ac:dyDescent="0.2">
      <c r="A6" s="291"/>
    </row>
    <row r="7" spans="1:9" ht="30" customHeight="1" x14ac:dyDescent="0.2">
      <c r="A7" s="614" t="s">
        <v>884</v>
      </c>
      <c r="B7" s="615"/>
      <c r="C7" s="615"/>
      <c r="D7" s="615"/>
      <c r="E7" s="615"/>
      <c r="F7" s="615"/>
      <c r="G7" s="615"/>
      <c r="H7" s="615"/>
      <c r="I7" s="615"/>
    </row>
    <row r="8" spans="1:9" x14ac:dyDescent="0.2">
      <c r="A8" s="291"/>
    </row>
    <row r="9" spans="1:9" ht="30" customHeight="1" x14ac:dyDescent="0.2">
      <c r="A9" s="614" t="s">
        <v>885</v>
      </c>
      <c r="B9" s="615"/>
      <c r="C9" s="615"/>
      <c r="D9" s="615"/>
      <c r="E9" s="615"/>
      <c r="F9" s="615"/>
      <c r="G9" s="615"/>
      <c r="H9" s="615"/>
      <c r="I9" s="615"/>
    </row>
    <row r="10" spans="1:9" ht="15.75" x14ac:dyDescent="0.2">
      <c r="A10" s="292"/>
    </row>
    <row r="11" spans="1:9" s="293" customFormat="1" ht="25.5" customHeight="1" thickBot="1" x14ac:dyDescent="0.3">
      <c r="A11" s="616" t="s">
        <v>886</v>
      </c>
      <c r="B11" s="616"/>
      <c r="C11" s="616"/>
      <c r="D11" s="616"/>
      <c r="E11" s="422" t="s">
        <v>887</v>
      </c>
      <c r="F11" s="422" t="s">
        <v>888</v>
      </c>
      <c r="G11" s="422" t="s">
        <v>889</v>
      </c>
      <c r="H11" s="422" t="s">
        <v>890</v>
      </c>
      <c r="I11" s="422" t="s">
        <v>891</v>
      </c>
    </row>
    <row r="12" spans="1:9" ht="15" x14ac:dyDescent="0.2">
      <c r="A12" s="617" t="s">
        <v>892</v>
      </c>
      <c r="B12" s="618"/>
      <c r="C12" s="618"/>
      <c r="D12" s="618"/>
      <c r="E12" s="423">
        <v>100</v>
      </c>
      <c r="F12" s="423">
        <v>190</v>
      </c>
      <c r="G12" s="423">
        <v>315</v>
      </c>
      <c r="H12" s="423">
        <v>450</v>
      </c>
      <c r="I12" s="424">
        <v>635</v>
      </c>
    </row>
    <row r="13" spans="1:9" ht="25.5" customHeight="1" x14ac:dyDescent="0.2">
      <c r="A13" s="617" t="s">
        <v>893</v>
      </c>
      <c r="B13" s="618"/>
      <c r="C13" s="618"/>
      <c r="D13" s="618"/>
      <c r="E13" s="423">
        <v>100</v>
      </c>
      <c r="F13" s="423">
        <v>190</v>
      </c>
      <c r="G13" s="423">
        <v>315</v>
      </c>
      <c r="H13" s="423">
        <v>450</v>
      </c>
      <c r="I13" s="424">
        <v>635</v>
      </c>
    </row>
    <row r="14" spans="1:9" ht="25.5" customHeight="1" thickBot="1" x14ac:dyDescent="0.25">
      <c r="A14" s="619" t="s">
        <v>894</v>
      </c>
      <c r="B14" s="620"/>
      <c r="C14" s="620"/>
      <c r="D14" s="620"/>
      <c r="E14" s="425">
        <v>70</v>
      </c>
      <c r="F14" s="425">
        <v>180</v>
      </c>
      <c r="G14" s="425">
        <v>295</v>
      </c>
      <c r="H14" s="425">
        <v>320</v>
      </c>
      <c r="I14" s="426">
        <v>350</v>
      </c>
    </row>
    <row r="15" spans="1:9" x14ac:dyDescent="0.2">
      <c r="A15" s="295"/>
    </row>
    <row r="16" spans="1:9" x14ac:dyDescent="0.2">
      <c r="A16" s="295"/>
    </row>
    <row r="17" spans="1:9" s="293" customFormat="1" ht="25.5" customHeight="1" thickBot="1" x14ac:dyDescent="0.3">
      <c r="A17" s="616" t="s">
        <v>895</v>
      </c>
      <c r="B17" s="616"/>
      <c r="C17" s="616"/>
      <c r="D17" s="616"/>
      <c r="E17" s="616"/>
      <c r="F17" s="616"/>
      <c r="G17" s="616"/>
      <c r="H17" s="616"/>
      <c r="I17" s="422" t="s">
        <v>896</v>
      </c>
    </row>
    <row r="18" spans="1:9" ht="25.5" customHeight="1" x14ac:dyDescent="0.2">
      <c r="A18" s="617" t="s">
        <v>897</v>
      </c>
      <c r="B18" s="618"/>
      <c r="C18" s="618"/>
      <c r="D18" s="618"/>
      <c r="E18" s="618"/>
      <c r="F18" s="618"/>
      <c r="G18" s="618"/>
      <c r="H18" s="618"/>
      <c r="I18" s="424" t="s">
        <v>887</v>
      </c>
    </row>
    <row r="19" spans="1:9" ht="25.5" customHeight="1" x14ac:dyDescent="0.2">
      <c r="A19" s="617" t="s">
        <v>898</v>
      </c>
      <c r="B19" s="618"/>
      <c r="C19" s="618"/>
      <c r="D19" s="618"/>
      <c r="E19" s="618"/>
      <c r="F19" s="618"/>
      <c r="G19" s="618"/>
      <c r="H19" s="618"/>
      <c r="I19" s="424" t="s">
        <v>888</v>
      </c>
    </row>
    <row r="20" spans="1:9" ht="25.5" customHeight="1" x14ac:dyDescent="0.2">
      <c r="A20" s="617" t="s">
        <v>899</v>
      </c>
      <c r="B20" s="618"/>
      <c r="C20" s="618"/>
      <c r="D20" s="618"/>
      <c r="E20" s="618"/>
      <c r="F20" s="618"/>
      <c r="G20" s="618"/>
      <c r="H20" s="618"/>
      <c r="I20" s="424" t="s">
        <v>889</v>
      </c>
    </row>
    <row r="21" spans="1:9" ht="25.5" customHeight="1" x14ac:dyDescent="0.2">
      <c r="A21" s="617" t="s">
        <v>900</v>
      </c>
      <c r="B21" s="618"/>
      <c r="C21" s="618"/>
      <c r="D21" s="618"/>
      <c r="E21" s="618"/>
      <c r="F21" s="618"/>
      <c r="G21" s="618"/>
      <c r="H21" s="618"/>
      <c r="I21" s="424" t="s">
        <v>890</v>
      </c>
    </row>
    <row r="22" spans="1:9" ht="25.5" customHeight="1" thickBot="1" x14ac:dyDescent="0.25">
      <c r="A22" s="619" t="s">
        <v>901</v>
      </c>
      <c r="B22" s="620"/>
      <c r="C22" s="620"/>
      <c r="D22" s="620"/>
      <c r="E22" s="620"/>
      <c r="F22" s="620"/>
      <c r="G22" s="620"/>
      <c r="H22" s="620"/>
      <c r="I22" s="426" t="s">
        <v>891</v>
      </c>
    </row>
    <row r="23" spans="1:9" x14ac:dyDescent="0.2">
      <c r="A23" s="296"/>
    </row>
    <row r="24" spans="1:9" ht="40.5" customHeight="1" x14ac:dyDescent="0.2">
      <c r="A24" s="618" t="s">
        <v>902</v>
      </c>
      <c r="B24" s="618"/>
      <c r="C24" s="618"/>
      <c r="D24" s="618"/>
      <c r="E24" s="618"/>
      <c r="F24" s="618"/>
      <c r="G24" s="618"/>
      <c r="H24" s="618"/>
      <c r="I24" s="618"/>
    </row>
    <row r="25" spans="1:9" x14ac:dyDescent="0.2">
      <c r="A25" s="296"/>
    </row>
    <row r="26" spans="1:9" s="293" customFormat="1" ht="25.5" customHeight="1" thickBot="1" x14ac:dyDescent="0.3">
      <c r="A26" s="616" t="s">
        <v>896</v>
      </c>
      <c r="B26" s="616"/>
      <c r="C26" s="616"/>
      <c r="D26" s="616"/>
      <c r="E26" s="616"/>
      <c r="F26" s="616"/>
      <c r="G26" s="422" t="s">
        <v>903</v>
      </c>
      <c r="H26" s="427"/>
      <c r="I26" s="422" t="s">
        <v>904</v>
      </c>
    </row>
    <row r="27" spans="1:9" ht="25.5" customHeight="1" x14ac:dyDescent="0.2">
      <c r="A27" s="617" t="s">
        <v>905</v>
      </c>
      <c r="B27" s="618"/>
      <c r="C27" s="618"/>
      <c r="D27" s="618"/>
      <c r="E27" s="618"/>
      <c r="F27" s="618"/>
      <c r="G27" s="423">
        <v>900</v>
      </c>
      <c r="H27" s="190"/>
      <c r="I27" s="428">
        <v>1905</v>
      </c>
    </row>
    <row r="28" spans="1:9" ht="25.5" customHeight="1" x14ac:dyDescent="0.2">
      <c r="A28" s="617" t="s">
        <v>906</v>
      </c>
      <c r="B28" s="618"/>
      <c r="C28" s="618"/>
      <c r="D28" s="618"/>
      <c r="E28" s="618"/>
      <c r="F28" s="618"/>
      <c r="G28" s="423">
        <v>900</v>
      </c>
      <c r="H28" s="190"/>
      <c r="I28" s="428">
        <v>1905</v>
      </c>
    </row>
    <row r="29" spans="1:9" ht="25.5" customHeight="1" thickBot="1" x14ac:dyDescent="0.25">
      <c r="A29" s="619" t="s">
        <v>894</v>
      </c>
      <c r="B29" s="620"/>
      <c r="C29" s="620"/>
      <c r="D29" s="620"/>
      <c r="E29" s="620"/>
      <c r="F29" s="620"/>
      <c r="G29" s="425">
        <v>640</v>
      </c>
      <c r="H29" s="429"/>
      <c r="I29" s="430">
        <v>1050</v>
      </c>
    </row>
    <row r="30" spans="1:9" x14ac:dyDescent="0.2">
      <c r="A30" s="296"/>
    </row>
    <row r="31" spans="1:9" ht="33" customHeight="1" x14ac:dyDescent="0.2">
      <c r="A31" s="618" t="s">
        <v>907</v>
      </c>
      <c r="B31" s="618"/>
      <c r="C31" s="618"/>
      <c r="D31" s="618"/>
      <c r="E31" s="618"/>
      <c r="F31" s="618"/>
      <c r="G31" s="618"/>
      <c r="H31" s="618"/>
      <c r="I31" s="618"/>
    </row>
    <row r="32" spans="1:9" x14ac:dyDescent="0.2">
      <c r="A32" s="296"/>
    </row>
    <row r="33" spans="1:9" s="293" customFormat="1" ht="18" customHeight="1" thickBot="1" x14ac:dyDescent="0.3">
      <c r="A33" s="431" t="s">
        <v>908</v>
      </c>
      <c r="B33" s="432"/>
      <c r="C33" s="432"/>
      <c r="D33" s="432"/>
    </row>
    <row r="34" spans="1:9" ht="36.75" customHeight="1" thickTop="1" x14ac:dyDescent="0.2">
      <c r="A34" s="618" t="s">
        <v>909</v>
      </c>
      <c r="B34" s="618"/>
      <c r="C34" s="618"/>
      <c r="D34" s="618"/>
      <c r="E34" s="618"/>
      <c r="F34" s="618"/>
      <c r="G34" s="618"/>
      <c r="H34" s="618"/>
      <c r="I34" s="618"/>
    </row>
    <row r="35" spans="1:9" x14ac:dyDescent="0.2">
      <c r="A35" s="295"/>
      <c r="E35" s="297"/>
      <c r="F35" s="297"/>
      <c r="G35" s="297"/>
    </row>
    <row r="36" spans="1:9" s="294" customFormat="1" ht="36.75" customHeight="1" thickBot="1" x14ac:dyDescent="0.3">
      <c r="A36" s="616" t="s">
        <v>910</v>
      </c>
      <c r="B36" s="616"/>
      <c r="C36" s="616"/>
      <c r="D36" s="616"/>
      <c r="E36" s="621" t="s">
        <v>911</v>
      </c>
      <c r="F36" s="621"/>
      <c r="G36" s="433"/>
      <c r="H36" s="621" t="s">
        <v>912</v>
      </c>
      <c r="I36" s="621"/>
    </row>
    <row r="37" spans="1:9" ht="25.5" customHeight="1" x14ac:dyDescent="0.2">
      <c r="A37" s="434"/>
      <c r="B37" s="618" t="s">
        <v>913</v>
      </c>
      <c r="C37" s="618"/>
      <c r="D37" s="190"/>
      <c r="E37" s="622">
        <v>1000</v>
      </c>
      <c r="F37" s="622"/>
      <c r="G37" s="190"/>
      <c r="H37" s="622">
        <v>500</v>
      </c>
      <c r="I37" s="623"/>
    </row>
    <row r="38" spans="1:9" ht="25.5" customHeight="1" x14ac:dyDescent="0.2">
      <c r="A38" s="434"/>
      <c r="B38" s="618" t="s">
        <v>914</v>
      </c>
      <c r="C38" s="618"/>
      <c r="D38" s="190"/>
      <c r="E38" s="622">
        <v>2000</v>
      </c>
      <c r="F38" s="622"/>
      <c r="G38" s="190"/>
      <c r="H38" s="622">
        <v>1000</v>
      </c>
      <c r="I38" s="623"/>
    </row>
    <row r="39" spans="1:9" ht="25.5" customHeight="1" x14ac:dyDescent="0.2">
      <c r="A39" s="434"/>
      <c r="B39" s="618" t="s">
        <v>915</v>
      </c>
      <c r="C39" s="618"/>
      <c r="D39" s="190"/>
      <c r="E39" s="622">
        <v>4000</v>
      </c>
      <c r="F39" s="622"/>
      <c r="G39" s="190"/>
      <c r="H39" s="622">
        <v>2000</v>
      </c>
      <c r="I39" s="623"/>
    </row>
    <row r="40" spans="1:9" ht="25.5" customHeight="1" x14ac:dyDescent="0.2">
      <c r="A40" s="434"/>
      <c r="B40" s="618" t="s">
        <v>916</v>
      </c>
      <c r="C40" s="618"/>
      <c r="D40" s="190"/>
      <c r="E40" s="622">
        <v>8000</v>
      </c>
      <c r="F40" s="622"/>
      <c r="G40" s="190"/>
      <c r="H40" s="622">
        <v>4000</v>
      </c>
      <c r="I40" s="623"/>
    </row>
    <row r="41" spans="1:9" ht="25.5" customHeight="1" x14ac:dyDescent="0.2">
      <c r="A41" s="434"/>
      <c r="B41" s="618" t="s">
        <v>917</v>
      </c>
      <c r="C41" s="618"/>
      <c r="D41" s="190"/>
      <c r="E41" s="622">
        <v>16000</v>
      </c>
      <c r="F41" s="622"/>
      <c r="G41" s="190"/>
      <c r="H41" s="622">
        <v>8000</v>
      </c>
      <c r="I41" s="623"/>
    </row>
    <row r="42" spans="1:9" ht="25.5" customHeight="1" x14ac:dyDescent="0.2">
      <c r="A42" s="434"/>
      <c r="B42" s="618" t="s">
        <v>918</v>
      </c>
      <c r="C42" s="618"/>
      <c r="D42" s="190"/>
      <c r="E42" s="622">
        <v>24000</v>
      </c>
      <c r="F42" s="622"/>
      <c r="G42" s="190"/>
      <c r="H42" s="622">
        <v>12000</v>
      </c>
      <c r="I42" s="623"/>
    </row>
    <row r="43" spans="1:9" ht="25.5" customHeight="1" x14ac:dyDescent="0.2">
      <c r="A43" s="434"/>
      <c r="B43" s="618" t="s">
        <v>919</v>
      </c>
      <c r="C43" s="618"/>
      <c r="D43" s="190"/>
      <c r="E43" s="622">
        <v>32000</v>
      </c>
      <c r="F43" s="622"/>
      <c r="G43" s="190"/>
      <c r="H43" s="622">
        <v>16000</v>
      </c>
      <c r="I43" s="623"/>
    </row>
    <row r="44" spans="1:9" ht="25.5" customHeight="1" x14ac:dyDescent="0.2">
      <c r="A44" s="434"/>
      <c r="B44" s="618" t="s">
        <v>920</v>
      </c>
      <c r="C44" s="618"/>
      <c r="D44" s="190"/>
      <c r="E44" s="622">
        <v>40000</v>
      </c>
      <c r="F44" s="622"/>
      <c r="G44" s="190"/>
      <c r="H44" s="622">
        <v>20000</v>
      </c>
      <c r="I44" s="623"/>
    </row>
    <row r="45" spans="1:9" ht="25.5" customHeight="1" x14ac:dyDescent="0.2">
      <c r="A45" s="434"/>
      <c r="B45" s="618" t="s">
        <v>921</v>
      </c>
      <c r="C45" s="618"/>
      <c r="D45" s="190"/>
      <c r="E45" s="622">
        <v>48000</v>
      </c>
      <c r="F45" s="622"/>
      <c r="G45" s="190"/>
      <c r="H45" s="622">
        <v>24000</v>
      </c>
      <c r="I45" s="623"/>
    </row>
    <row r="46" spans="1:9" ht="25.5" customHeight="1" x14ac:dyDescent="0.2">
      <c r="A46" s="434"/>
      <c r="B46" s="618" t="s">
        <v>922</v>
      </c>
      <c r="C46" s="618"/>
      <c r="D46" s="190"/>
      <c r="E46" s="622">
        <v>56000</v>
      </c>
      <c r="F46" s="622"/>
      <c r="G46" s="190"/>
      <c r="H46" s="622">
        <v>28000</v>
      </c>
      <c r="I46" s="623"/>
    </row>
    <row r="47" spans="1:9" ht="25.5" customHeight="1" thickBot="1" x14ac:dyDescent="0.25">
      <c r="A47" s="435"/>
      <c r="B47" s="620" t="s">
        <v>923</v>
      </c>
      <c r="C47" s="620"/>
      <c r="D47" s="429"/>
      <c r="E47" s="624">
        <v>64000</v>
      </c>
      <c r="F47" s="624"/>
      <c r="G47" s="429"/>
      <c r="H47" s="624">
        <v>32000</v>
      </c>
      <c r="I47" s="625"/>
    </row>
    <row r="48" spans="1:9" ht="15.75" x14ac:dyDescent="0.2">
      <c r="A48" s="292"/>
    </row>
    <row r="49" spans="1:9" s="293" customFormat="1" ht="18.75" thickBot="1" x14ac:dyDescent="0.3">
      <c r="A49" s="431" t="s">
        <v>924</v>
      </c>
      <c r="B49" s="432"/>
    </row>
    <row r="50" spans="1:9" ht="13.5" thickTop="1" x14ac:dyDescent="0.2">
      <c r="A50" s="296"/>
    </row>
    <row r="51" spans="1:9" s="190" customFormat="1" ht="35.25" customHeight="1" x14ac:dyDescent="0.2">
      <c r="A51" s="618" t="s">
        <v>925</v>
      </c>
      <c r="B51" s="618"/>
      <c r="C51" s="618"/>
      <c r="D51" s="618"/>
      <c r="E51" s="618"/>
      <c r="F51" s="618"/>
      <c r="G51" s="618"/>
      <c r="H51" s="618"/>
      <c r="I51" s="618"/>
    </row>
    <row r="52" spans="1:9" s="190" customFormat="1" ht="15" x14ac:dyDescent="0.2">
      <c r="A52" s="436"/>
    </row>
    <row r="53" spans="1:9" s="190" customFormat="1" ht="15" x14ac:dyDescent="0.2">
      <c r="A53" s="618" t="s">
        <v>926</v>
      </c>
      <c r="B53" s="618"/>
      <c r="C53" s="618"/>
      <c r="D53" s="618"/>
      <c r="E53" s="618"/>
      <c r="F53" s="618"/>
      <c r="G53" s="618"/>
      <c r="H53" s="618"/>
      <c r="I53" s="618"/>
    </row>
    <row r="54" spans="1:9" s="190" customFormat="1" ht="15" x14ac:dyDescent="0.2">
      <c r="A54" s="436"/>
    </row>
    <row r="55" spans="1:9" s="190" customFormat="1" ht="15" x14ac:dyDescent="0.2">
      <c r="A55" s="436" t="s">
        <v>927</v>
      </c>
      <c r="B55" s="618" t="s">
        <v>928</v>
      </c>
      <c r="C55" s="618"/>
      <c r="D55" s="618"/>
      <c r="E55" s="618"/>
      <c r="F55" s="618"/>
      <c r="G55" s="618"/>
      <c r="H55" s="618"/>
      <c r="I55" s="618"/>
    </row>
    <row r="56" spans="1:9" s="190" customFormat="1" ht="30" customHeight="1" x14ac:dyDescent="0.2">
      <c r="A56" s="436" t="s">
        <v>929</v>
      </c>
      <c r="B56" s="618" t="s">
        <v>930</v>
      </c>
      <c r="C56" s="618"/>
      <c r="D56" s="618"/>
      <c r="E56" s="618"/>
      <c r="F56" s="618"/>
      <c r="G56" s="618"/>
      <c r="H56" s="618"/>
      <c r="I56" s="618"/>
    </row>
    <row r="57" spans="1:9" x14ac:dyDescent="0.2">
      <c r="A57" s="296"/>
      <c r="B57" s="298"/>
      <c r="C57" s="298"/>
      <c r="D57" s="298"/>
      <c r="E57" s="298"/>
      <c r="F57" s="298"/>
      <c r="G57" s="298"/>
      <c r="H57" s="298"/>
      <c r="I57" s="298"/>
    </row>
    <row r="58" spans="1:9" s="293" customFormat="1" ht="18.75" thickBot="1" x14ac:dyDescent="0.3">
      <c r="A58" s="431" t="s">
        <v>931</v>
      </c>
      <c r="B58" s="432"/>
      <c r="C58" s="432"/>
      <c r="D58" s="432"/>
    </row>
    <row r="59" spans="1:9" s="294" customFormat="1" ht="18" thickTop="1" thickBot="1" x14ac:dyDescent="0.3">
      <c r="A59" s="437" t="s">
        <v>932</v>
      </c>
      <c r="B59" s="433"/>
      <c r="C59" s="433"/>
      <c r="D59" s="433"/>
    </row>
    <row r="60" spans="1:9" x14ac:dyDescent="0.2">
      <c r="A60" s="295"/>
    </row>
    <row r="61" spans="1:9" s="294" customFormat="1" ht="149.25" thickBot="1" x14ac:dyDescent="0.3">
      <c r="A61" s="626" t="s">
        <v>933</v>
      </c>
      <c r="B61" s="626"/>
      <c r="C61" s="626"/>
      <c r="D61" s="419"/>
      <c r="E61" s="419"/>
      <c r="F61" s="419" t="s">
        <v>934</v>
      </c>
      <c r="G61" s="419" t="s">
        <v>935</v>
      </c>
      <c r="H61" s="419" t="s">
        <v>936</v>
      </c>
      <c r="I61" s="419" t="s">
        <v>937</v>
      </c>
    </row>
    <row r="62" spans="1:9" ht="36.950000000000003" customHeight="1" x14ac:dyDescent="0.2">
      <c r="A62" s="617" t="s">
        <v>938</v>
      </c>
      <c r="B62" s="618"/>
      <c r="C62" s="618"/>
      <c r="D62" s="618"/>
      <c r="E62" s="618"/>
      <c r="F62" s="438" t="s">
        <v>709</v>
      </c>
      <c r="G62" s="438" t="s">
        <v>709</v>
      </c>
      <c r="H62" s="438">
        <v>2723</v>
      </c>
      <c r="I62" s="439">
        <v>2723</v>
      </c>
    </row>
    <row r="63" spans="1:9" ht="15" x14ac:dyDescent="0.2">
      <c r="A63" s="617" t="s">
        <v>939</v>
      </c>
      <c r="B63" s="618"/>
      <c r="C63" s="618"/>
      <c r="D63" s="618"/>
      <c r="E63" s="618"/>
      <c r="F63" s="438">
        <v>1089</v>
      </c>
      <c r="G63" s="438">
        <v>3177</v>
      </c>
      <c r="H63" s="438">
        <v>1000</v>
      </c>
      <c r="I63" s="439">
        <v>1000</v>
      </c>
    </row>
    <row r="64" spans="1:9" ht="15" x14ac:dyDescent="0.2">
      <c r="A64" s="617" t="s">
        <v>940</v>
      </c>
      <c r="B64" s="618"/>
      <c r="C64" s="618"/>
      <c r="D64" s="618"/>
      <c r="E64" s="618"/>
      <c r="F64" s="438">
        <v>862</v>
      </c>
      <c r="G64" s="438">
        <v>1999</v>
      </c>
      <c r="H64" s="438">
        <v>908</v>
      </c>
      <c r="I64" s="439">
        <v>908</v>
      </c>
    </row>
    <row r="65" spans="1:9" ht="15" x14ac:dyDescent="0.2">
      <c r="A65" s="617" t="s">
        <v>941</v>
      </c>
      <c r="B65" s="618"/>
      <c r="C65" s="618"/>
      <c r="D65" s="618"/>
      <c r="E65" s="618"/>
      <c r="F65" s="438">
        <v>862</v>
      </c>
      <c r="G65" s="438">
        <v>2270</v>
      </c>
      <c r="H65" s="438">
        <v>908</v>
      </c>
      <c r="I65" s="439">
        <v>908</v>
      </c>
    </row>
    <row r="66" spans="1:9" ht="15" x14ac:dyDescent="0.2">
      <c r="A66" s="617" t="s">
        <v>942</v>
      </c>
      <c r="B66" s="618"/>
      <c r="C66" s="618"/>
      <c r="D66" s="618"/>
      <c r="E66" s="618"/>
      <c r="F66" s="438">
        <v>862</v>
      </c>
      <c r="G66" s="438">
        <v>1999</v>
      </c>
      <c r="H66" s="438">
        <v>681</v>
      </c>
      <c r="I66" s="439">
        <v>681</v>
      </c>
    </row>
    <row r="67" spans="1:9" ht="33.950000000000003" customHeight="1" thickBot="1" x14ac:dyDescent="0.25">
      <c r="A67" s="619" t="s">
        <v>943</v>
      </c>
      <c r="B67" s="620"/>
      <c r="C67" s="620"/>
      <c r="D67" s="620"/>
      <c r="E67" s="620"/>
      <c r="F67" s="440">
        <v>1089</v>
      </c>
      <c r="G67" s="440">
        <v>2850</v>
      </c>
      <c r="H67" s="440">
        <v>600</v>
      </c>
      <c r="I67" s="441">
        <v>600</v>
      </c>
    </row>
    <row r="68" spans="1:9" x14ac:dyDescent="0.2">
      <c r="A68" s="299"/>
    </row>
    <row r="69" spans="1:9" x14ac:dyDescent="0.2">
      <c r="A69" s="308"/>
    </row>
    <row r="70" spans="1:9" s="294" customFormat="1" ht="66.75" thickBot="1" x14ac:dyDescent="0.3">
      <c r="A70" s="616" t="s">
        <v>933</v>
      </c>
      <c r="B70" s="616"/>
      <c r="C70" s="616"/>
      <c r="D70" s="616"/>
      <c r="E70" s="616"/>
      <c r="F70" s="442" t="s">
        <v>944</v>
      </c>
      <c r="G70" s="442" t="s">
        <v>945</v>
      </c>
      <c r="H70" s="442" t="s">
        <v>946</v>
      </c>
      <c r="I70" s="442" t="s">
        <v>947</v>
      </c>
    </row>
    <row r="71" spans="1:9" ht="33" customHeight="1" x14ac:dyDescent="0.2">
      <c r="A71" s="617" t="s">
        <v>938</v>
      </c>
      <c r="B71" s="618"/>
      <c r="C71" s="618"/>
      <c r="D71" s="618"/>
      <c r="E71" s="618"/>
      <c r="F71" s="438">
        <v>2000</v>
      </c>
      <c r="G71" s="438">
        <v>1350</v>
      </c>
      <c r="H71" s="438">
        <v>1300</v>
      </c>
      <c r="I71" s="439" t="s">
        <v>709</v>
      </c>
    </row>
    <row r="72" spans="1:9" ht="15" x14ac:dyDescent="0.2">
      <c r="A72" s="617" t="s">
        <v>939</v>
      </c>
      <c r="B72" s="618"/>
      <c r="C72" s="618"/>
      <c r="D72" s="618"/>
      <c r="E72" s="618"/>
      <c r="F72" s="438">
        <v>1490</v>
      </c>
      <c r="G72" s="438">
        <v>1090</v>
      </c>
      <c r="H72" s="438">
        <v>1090</v>
      </c>
      <c r="I72" s="439">
        <v>3177</v>
      </c>
    </row>
    <row r="73" spans="1:9" ht="15" x14ac:dyDescent="0.2">
      <c r="A73" s="617" t="s">
        <v>940</v>
      </c>
      <c r="B73" s="618"/>
      <c r="C73" s="618"/>
      <c r="D73" s="618"/>
      <c r="E73" s="618"/>
      <c r="F73" s="438">
        <v>908</v>
      </c>
      <c r="G73" s="438">
        <v>1090</v>
      </c>
      <c r="H73" s="438">
        <v>1090</v>
      </c>
      <c r="I73" s="439">
        <v>1999</v>
      </c>
    </row>
    <row r="74" spans="1:9" ht="15" x14ac:dyDescent="0.2">
      <c r="A74" s="617" t="s">
        <v>941</v>
      </c>
      <c r="B74" s="618"/>
      <c r="C74" s="618"/>
      <c r="D74" s="618"/>
      <c r="E74" s="618"/>
      <c r="F74" s="438">
        <v>1135</v>
      </c>
      <c r="G74" s="438">
        <v>862</v>
      </c>
      <c r="H74" s="438">
        <v>862</v>
      </c>
      <c r="I74" s="439">
        <v>1900</v>
      </c>
    </row>
    <row r="75" spans="1:9" ht="15" x14ac:dyDescent="0.2">
      <c r="A75" s="617" t="s">
        <v>942</v>
      </c>
      <c r="B75" s="618"/>
      <c r="C75" s="618"/>
      <c r="D75" s="618"/>
      <c r="E75" s="618"/>
      <c r="F75" s="438">
        <v>908</v>
      </c>
      <c r="G75" s="438">
        <v>862</v>
      </c>
      <c r="H75" s="438">
        <v>862</v>
      </c>
      <c r="I75" s="439">
        <v>1999</v>
      </c>
    </row>
    <row r="76" spans="1:9" ht="36.950000000000003" customHeight="1" thickBot="1" x14ac:dyDescent="0.25">
      <c r="A76" s="619" t="s">
        <v>943</v>
      </c>
      <c r="B76" s="620"/>
      <c r="C76" s="620"/>
      <c r="D76" s="620"/>
      <c r="E76" s="620"/>
      <c r="F76" s="440">
        <v>1362</v>
      </c>
      <c r="G76" s="440">
        <v>1090</v>
      </c>
      <c r="H76" s="440">
        <v>1090</v>
      </c>
      <c r="I76" s="441">
        <v>2850</v>
      </c>
    </row>
    <row r="77" spans="1:9" ht="15" customHeight="1" x14ac:dyDescent="0.2">
      <c r="A77" s="301"/>
      <c r="B77" s="301"/>
      <c r="C77" s="301"/>
      <c r="D77" s="301"/>
      <c r="E77" s="301"/>
      <c r="F77" s="302"/>
      <c r="G77" s="302"/>
      <c r="H77" s="302"/>
      <c r="I77" s="302"/>
    </row>
    <row r="78" spans="1:9" ht="46.5" customHeight="1" x14ac:dyDescent="0.2">
      <c r="A78" s="618" t="s">
        <v>948</v>
      </c>
      <c r="B78" s="618"/>
      <c r="C78" s="618"/>
      <c r="D78" s="618"/>
      <c r="E78" s="618"/>
      <c r="F78" s="618"/>
      <c r="G78" s="618"/>
      <c r="H78" s="618"/>
      <c r="I78" s="618"/>
    </row>
    <row r="79" spans="1:9" x14ac:dyDescent="0.2">
      <c r="A79" s="295"/>
    </row>
    <row r="80" spans="1:9" s="294" customFormat="1" ht="18.600000000000001" customHeight="1" thickBot="1" x14ac:dyDescent="0.3">
      <c r="A80" s="437" t="s">
        <v>949</v>
      </c>
      <c r="B80" s="433"/>
      <c r="C80" s="433"/>
    </row>
    <row r="81" spans="1:9" x14ac:dyDescent="0.2">
      <c r="A81" s="295"/>
    </row>
    <row r="82" spans="1:9" s="303" customFormat="1" ht="50.25" thickBot="1" x14ac:dyDescent="0.3">
      <c r="A82" s="442" t="s">
        <v>950</v>
      </c>
      <c r="B82" s="442" t="s">
        <v>951</v>
      </c>
      <c r="C82" s="442" t="s">
        <v>952</v>
      </c>
      <c r="D82" s="442" t="s">
        <v>937</v>
      </c>
      <c r="E82" s="442" t="s">
        <v>953</v>
      </c>
      <c r="F82" s="442" t="s">
        <v>954</v>
      </c>
      <c r="G82" s="442" t="s">
        <v>955</v>
      </c>
      <c r="H82" s="442" t="s">
        <v>956</v>
      </c>
      <c r="I82" s="442" t="s">
        <v>957</v>
      </c>
    </row>
    <row r="83" spans="1:9" ht="35.25" customHeight="1" x14ac:dyDescent="0.2">
      <c r="A83" s="627" t="s">
        <v>958</v>
      </c>
      <c r="B83" s="423"/>
      <c r="C83" s="423"/>
      <c r="D83" s="423"/>
      <c r="E83" s="423"/>
      <c r="F83" s="423"/>
      <c r="G83" s="423"/>
      <c r="H83" s="423"/>
      <c r="I83" s="424"/>
    </row>
    <row r="84" spans="1:9" ht="15" x14ac:dyDescent="0.2">
      <c r="A84" s="627"/>
      <c r="B84" s="443">
        <v>300</v>
      </c>
      <c r="C84" s="443">
        <v>300</v>
      </c>
      <c r="D84" s="423" t="s">
        <v>709</v>
      </c>
      <c r="E84" s="443">
        <v>100</v>
      </c>
      <c r="F84" s="438" t="s">
        <v>709</v>
      </c>
      <c r="G84" s="443">
        <v>25</v>
      </c>
      <c r="H84" s="423" t="s">
        <v>709</v>
      </c>
      <c r="I84" s="444">
        <v>15</v>
      </c>
    </row>
    <row r="85" spans="1:9" ht="45" x14ac:dyDescent="0.2">
      <c r="A85" s="627"/>
      <c r="B85" s="445"/>
      <c r="C85" s="423" t="s">
        <v>959</v>
      </c>
      <c r="D85" s="445"/>
      <c r="E85" s="445"/>
      <c r="F85" s="445"/>
      <c r="G85" s="445"/>
      <c r="H85" s="445"/>
      <c r="I85" s="446"/>
    </row>
    <row r="86" spans="1:9" ht="12.75" customHeight="1" x14ac:dyDescent="0.2">
      <c r="A86" s="627" t="s">
        <v>960</v>
      </c>
      <c r="B86" s="423"/>
      <c r="C86" s="423"/>
      <c r="D86" s="423"/>
      <c r="E86" s="423"/>
      <c r="F86" s="423"/>
      <c r="G86" s="423"/>
      <c r="H86" s="423"/>
      <c r="I86" s="424"/>
    </row>
    <row r="87" spans="1:9" ht="15" x14ac:dyDescent="0.2">
      <c r="A87" s="627"/>
      <c r="B87" s="443">
        <v>300</v>
      </c>
      <c r="C87" s="443">
        <v>300</v>
      </c>
      <c r="D87" s="423" t="s">
        <v>709</v>
      </c>
      <c r="E87" s="443">
        <v>100</v>
      </c>
      <c r="F87" s="423" t="s">
        <v>709</v>
      </c>
      <c r="G87" s="443">
        <v>25</v>
      </c>
      <c r="H87" s="423" t="s">
        <v>709</v>
      </c>
      <c r="I87" s="444">
        <v>15</v>
      </c>
    </row>
    <row r="88" spans="1:9" ht="45" x14ac:dyDescent="0.2">
      <c r="A88" s="627"/>
      <c r="B88" s="445"/>
      <c r="C88" s="423" t="s">
        <v>959</v>
      </c>
      <c r="D88" s="445"/>
      <c r="E88" s="445"/>
      <c r="F88" s="445"/>
      <c r="G88" s="445"/>
      <c r="H88" s="445"/>
      <c r="I88" s="446"/>
    </row>
    <row r="89" spans="1:9" ht="93.95" customHeight="1" x14ac:dyDescent="0.2">
      <c r="A89" s="627" t="s">
        <v>961</v>
      </c>
      <c r="B89" s="629" t="s">
        <v>962</v>
      </c>
      <c r="C89" s="423" t="s">
        <v>963</v>
      </c>
      <c r="D89" s="423"/>
      <c r="E89" s="423"/>
      <c r="F89" s="423"/>
      <c r="G89" s="423"/>
      <c r="H89" s="423"/>
      <c r="I89" s="424"/>
    </row>
    <row r="90" spans="1:9" ht="79.5" customHeight="1" x14ac:dyDescent="0.2">
      <c r="A90" s="627"/>
      <c r="B90" s="629"/>
      <c r="C90" s="423" t="s">
        <v>959</v>
      </c>
      <c r="D90" s="443">
        <v>50</v>
      </c>
      <c r="E90" s="423" t="s">
        <v>709</v>
      </c>
      <c r="F90" s="443">
        <v>100</v>
      </c>
      <c r="G90" s="423" t="s">
        <v>709</v>
      </c>
      <c r="H90" s="423" t="s">
        <v>709</v>
      </c>
      <c r="I90" s="444">
        <v>15</v>
      </c>
    </row>
    <row r="91" spans="1:9" ht="58.5" customHeight="1" x14ac:dyDescent="0.2">
      <c r="A91" s="627" t="s">
        <v>964</v>
      </c>
      <c r="B91" s="622">
        <v>150</v>
      </c>
      <c r="C91" s="629" t="s">
        <v>709</v>
      </c>
      <c r="D91" s="622">
        <v>50</v>
      </c>
      <c r="E91" s="622">
        <v>100</v>
      </c>
      <c r="F91" s="622">
        <v>100</v>
      </c>
      <c r="G91" s="622">
        <v>25</v>
      </c>
      <c r="H91" s="622">
        <v>25</v>
      </c>
      <c r="I91" s="623">
        <v>15</v>
      </c>
    </row>
    <row r="92" spans="1:9" x14ac:dyDescent="0.2">
      <c r="A92" s="627"/>
      <c r="B92" s="622"/>
      <c r="C92" s="629"/>
      <c r="D92" s="622"/>
      <c r="E92" s="622"/>
      <c r="F92" s="622"/>
      <c r="G92" s="622"/>
      <c r="H92" s="622"/>
      <c r="I92" s="623"/>
    </row>
    <row r="93" spans="1:9" ht="15" x14ac:dyDescent="0.2">
      <c r="A93" s="447"/>
      <c r="B93" s="443"/>
      <c r="C93" s="423"/>
      <c r="D93" s="443"/>
      <c r="E93" s="443"/>
      <c r="F93" s="443"/>
      <c r="G93" s="443"/>
      <c r="H93" s="443"/>
      <c r="I93" s="444"/>
    </row>
    <row r="94" spans="1:9" ht="15" x14ac:dyDescent="0.2">
      <c r="A94" s="617" t="s">
        <v>965</v>
      </c>
      <c r="B94" s="618"/>
      <c r="C94" s="618"/>
      <c r="D94" s="618"/>
      <c r="E94" s="618"/>
      <c r="F94" s="618"/>
      <c r="G94" s="618"/>
      <c r="H94" s="618"/>
      <c r="I94" s="628"/>
    </row>
    <row r="95" spans="1:9" ht="13.5" thickBot="1" x14ac:dyDescent="0.25">
      <c r="A95" s="305"/>
      <c r="B95" s="306"/>
      <c r="C95" s="306"/>
      <c r="D95" s="306"/>
      <c r="E95" s="306"/>
      <c r="F95" s="306"/>
      <c r="G95" s="306"/>
      <c r="H95" s="306"/>
      <c r="I95" s="307"/>
    </row>
    <row r="96" spans="1:9" x14ac:dyDescent="0.2">
      <c r="A96" s="308"/>
      <c r="B96" s="302"/>
      <c r="C96" s="304"/>
      <c r="D96" s="302"/>
      <c r="E96" s="302"/>
      <c r="F96" s="302"/>
      <c r="G96" s="302"/>
      <c r="H96" s="302"/>
      <c r="I96" s="302"/>
    </row>
    <row r="97" spans="1:9" s="293" customFormat="1" ht="18.75" thickBot="1" x14ac:dyDescent="0.3">
      <c r="A97" s="431" t="s">
        <v>966</v>
      </c>
      <c r="B97" s="432"/>
      <c r="C97" s="432"/>
      <c r="D97" s="432"/>
      <c r="E97" s="432"/>
      <c r="F97" s="432"/>
    </row>
    <row r="98" spans="1:9" ht="15.75" thickTop="1" x14ac:dyDescent="0.2">
      <c r="A98" s="630" t="s">
        <v>967</v>
      </c>
      <c r="B98" s="630"/>
      <c r="C98" s="630"/>
      <c r="D98" s="630"/>
      <c r="E98" s="630"/>
      <c r="F98" s="630"/>
      <c r="G98" s="630"/>
      <c r="H98" s="630"/>
      <c r="I98" s="630"/>
    </row>
    <row r="99" spans="1:9" x14ac:dyDescent="0.2">
      <c r="A99" s="296"/>
    </row>
    <row r="100" spans="1:9" s="294" customFormat="1" ht="17.25" thickBot="1" x14ac:dyDescent="0.3">
      <c r="A100" s="300"/>
      <c r="B100" s="309"/>
      <c r="H100" s="448" t="s">
        <v>968</v>
      </c>
      <c r="I100" s="449" t="s">
        <v>969</v>
      </c>
    </row>
    <row r="101" spans="1:9" ht="31.5" customHeight="1" x14ac:dyDescent="0.2">
      <c r="A101" s="617" t="s">
        <v>970</v>
      </c>
      <c r="B101" s="618"/>
      <c r="C101" s="618"/>
      <c r="D101" s="618"/>
      <c r="E101" s="618"/>
      <c r="F101" s="618"/>
      <c r="G101" s="618"/>
      <c r="H101" s="450">
        <v>37</v>
      </c>
      <c r="I101" s="451">
        <v>37</v>
      </c>
    </row>
    <row r="102" spans="1:9" ht="31.5" customHeight="1" x14ac:dyDescent="0.2">
      <c r="A102" s="617" t="s">
        <v>971</v>
      </c>
      <c r="B102" s="618"/>
      <c r="C102" s="618"/>
      <c r="D102" s="618"/>
      <c r="E102" s="618"/>
      <c r="F102" s="618"/>
      <c r="G102" s="618"/>
      <c r="H102" s="450">
        <v>21</v>
      </c>
      <c r="I102" s="451">
        <v>21</v>
      </c>
    </row>
    <row r="103" spans="1:9" ht="31.5" customHeight="1" x14ac:dyDescent="0.2">
      <c r="A103" s="617" t="s">
        <v>972</v>
      </c>
      <c r="B103" s="618"/>
      <c r="C103" s="618"/>
      <c r="D103" s="618"/>
      <c r="E103" s="618"/>
      <c r="F103" s="618"/>
      <c r="G103" s="618"/>
      <c r="H103" s="450">
        <v>10.5</v>
      </c>
      <c r="I103" s="451">
        <v>10.5</v>
      </c>
    </row>
    <row r="104" spans="1:9" ht="31.5" customHeight="1" x14ac:dyDescent="0.2">
      <c r="A104" s="617" t="s">
        <v>973</v>
      </c>
      <c r="B104" s="618"/>
      <c r="C104" s="618"/>
      <c r="D104" s="618"/>
      <c r="E104" s="618"/>
      <c r="F104" s="618"/>
      <c r="G104" s="618"/>
      <c r="H104" s="450">
        <v>315</v>
      </c>
      <c r="I104" s="451">
        <v>315</v>
      </c>
    </row>
    <row r="105" spans="1:9" ht="31.5" customHeight="1" x14ac:dyDescent="0.2">
      <c r="A105" s="617" t="s">
        <v>974</v>
      </c>
      <c r="B105" s="618"/>
      <c r="C105" s="618"/>
      <c r="D105" s="618"/>
      <c r="E105" s="618"/>
      <c r="F105" s="618"/>
      <c r="G105" s="618"/>
      <c r="H105" s="450">
        <v>10.5</v>
      </c>
      <c r="I105" s="451">
        <v>10.5</v>
      </c>
    </row>
    <row r="106" spans="1:9" ht="31.5" customHeight="1" x14ac:dyDescent="0.2">
      <c r="A106" s="617" t="s">
        <v>975</v>
      </c>
      <c r="B106" s="618"/>
      <c r="C106" s="618"/>
      <c r="D106" s="618"/>
      <c r="E106" s="618"/>
      <c r="F106" s="618"/>
      <c r="G106" s="618"/>
      <c r="H106" s="450">
        <v>23</v>
      </c>
      <c r="I106" s="451">
        <v>23</v>
      </c>
    </row>
    <row r="107" spans="1:9" ht="31.5" customHeight="1" x14ac:dyDescent="0.2">
      <c r="A107" s="617" t="s">
        <v>976</v>
      </c>
      <c r="B107" s="618"/>
      <c r="C107" s="618"/>
      <c r="D107" s="618"/>
      <c r="E107" s="618"/>
      <c r="F107" s="618"/>
      <c r="G107" s="618"/>
      <c r="H107" s="450">
        <v>23</v>
      </c>
      <c r="I107" s="451">
        <v>23</v>
      </c>
    </row>
    <row r="108" spans="1:9" ht="31.5" customHeight="1" x14ac:dyDescent="0.2">
      <c r="A108" s="617" t="s">
        <v>977</v>
      </c>
      <c r="B108" s="618"/>
      <c r="C108" s="618"/>
      <c r="D108" s="618"/>
      <c r="E108" s="618"/>
      <c r="F108" s="618"/>
      <c r="G108" s="618"/>
      <c r="H108" s="450">
        <v>89</v>
      </c>
      <c r="I108" s="451">
        <v>89</v>
      </c>
    </row>
    <row r="109" spans="1:9" ht="31.5" customHeight="1" x14ac:dyDescent="0.2">
      <c r="A109" s="617" t="s">
        <v>978</v>
      </c>
      <c r="B109" s="618"/>
      <c r="C109" s="618"/>
      <c r="D109" s="618"/>
      <c r="E109" s="618"/>
      <c r="F109" s="618"/>
      <c r="G109" s="618"/>
      <c r="H109" s="450">
        <v>23</v>
      </c>
      <c r="I109" s="451">
        <v>23</v>
      </c>
    </row>
    <row r="110" spans="1:9" ht="31.5" customHeight="1" x14ac:dyDescent="0.2">
      <c r="A110" s="617" t="s">
        <v>979</v>
      </c>
      <c r="B110" s="618"/>
      <c r="C110" s="618"/>
      <c r="D110" s="618"/>
      <c r="E110" s="618"/>
      <c r="F110" s="618"/>
      <c r="G110" s="618"/>
      <c r="H110" s="450">
        <v>10.5</v>
      </c>
      <c r="I110" s="451">
        <v>10.5</v>
      </c>
    </row>
    <row r="111" spans="1:9" ht="31.5" customHeight="1" x14ac:dyDescent="0.2">
      <c r="A111" s="617" t="s">
        <v>980</v>
      </c>
      <c r="B111" s="618"/>
      <c r="C111" s="618"/>
      <c r="D111" s="618"/>
      <c r="E111" s="618"/>
      <c r="F111" s="618"/>
      <c r="G111" s="618"/>
      <c r="H111" s="450">
        <v>10.5</v>
      </c>
      <c r="I111" s="451">
        <v>10.5</v>
      </c>
    </row>
    <row r="112" spans="1:9" ht="31.5" customHeight="1" x14ac:dyDescent="0.2">
      <c r="A112" s="617" t="s">
        <v>981</v>
      </c>
      <c r="B112" s="618"/>
      <c r="C112" s="618"/>
      <c r="D112" s="618"/>
      <c r="E112" s="618"/>
      <c r="F112" s="618"/>
      <c r="G112" s="618"/>
      <c r="H112" s="450">
        <v>10.5</v>
      </c>
      <c r="I112" s="451">
        <v>10.5</v>
      </c>
    </row>
    <row r="113" spans="1:9" ht="31.5" customHeight="1" x14ac:dyDescent="0.2">
      <c r="A113" s="617" t="s">
        <v>982</v>
      </c>
      <c r="B113" s="618"/>
      <c r="C113" s="618"/>
      <c r="D113" s="618"/>
      <c r="E113" s="618"/>
      <c r="F113" s="618"/>
      <c r="G113" s="618"/>
      <c r="H113" s="450">
        <v>10.5</v>
      </c>
      <c r="I113" s="451">
        <v>10.5</v>
      </c>
    </row>
    <row r="114" spans="1:9" ht="31.5" customHeight="1" x14ac:dyDescent="0.2">
      <c r="A114" s="617" t="s">
        <v>983</v>
      </c>
      <c r="B114" s="618"/>
      <c r="C114" s="618"/>
      <c r="D114" s="618"/>
      <c r="E114" s="618"/>
      <c r="F114" s="618"/>
      <c r="G114" s="618"/>
      <c r="H114" s="450">
        <v>10.5</v>
      </c>
      <c r="I114" s="451">
        <v>10.5</v>
      </c>
    </row>
    <row r="115" spans="1:9" ht="31.5" customHeight="1" x14ac:dyDescent="0.2">
      <c r="A115" s="617" t="s">
        <v>984</v>
      </c>
      <c r="B115" s="618"/>
      <c r="C115" s="618"/>
      <c r="D115" s="618"/>
      <c r="E115" s="618"/>
      <c r="F115" s="618"/>
      <c r="G115" s="618"/>
      <c r="H115" s="450">
        <v>10.5</v>
      </c>
      <c r="I115" s="451">
        <v>10.5</v>
      </c>
    </row>
    <row r="116" spans="1:9" ht="31.5" customHeight="1" thickBot="1" x14ac:dyDescent="0.25">
      <c r="A116" s="619" t="s">
        <v>985</v>
      </c>
      <c r="B116" s="620"/>
      <c r="C116" s="620"/>
      <c r="D116" s="620"/>
      <c r="E116" s="620"/>
      <c r="F116" s="620"/>
      <c r="G116" s="620"/>
      <c r="H116" s="452">
        <v>21</v>
      </c>
      <c r="I116" s="453">
        <v>21</v>
      </c>
    </row>
    <row r="117" spans="1:9" ht="12.75" customHeight="1" x14ac:dyDescent="0.2">
      <c r="A117" s="310"/>
      <c r="B117" s="310"/>
      <c r="C117" s="310"/>
      <c r="D117" s="310"/>
      <c r="E117" s="310"/>
      <c r="F117" s="310"/>
      <c r="G117" s="310"/>
      <c r="H117" s="311"/>
      <c r="I117" s="311"/>
    </row>
    <row r="118" spans="1:9" s="293" customFormat="1" ht="18.75" thickBot="1" x14ac:dyDescent="0.3">
      <c r="A118" s="631" t="s">
        <v>986</v>
      </c>
      <c r="B118" s="631"/>
      <c r="C118" s="631"/>
      <c r="D118" s="631"/>
      <c r="E118" s="631"/>
      <c r="F118" s="631"/>
      <c r="G118" s="631"/>
      <c r="H118" s="312"/>
      <c r="I118" s="312"/>
    </row>
    <row r="119" spans="1:9" ht="15.75" thickTop="1" x14ac:dyDescent="0.2">
      <c r="A119" s="313"/>
      <c r="H119" s="192"/>
      <c r="I119" s="192"/>
    </row>
    <row r="120" spans="1:9" ht="78.75" x14ac:dyDescent="0.2">
      <c r="A120" s="477"/>
      <c r="B120" s="478" t="s">
        <v>987</v>
      </c>
      <c r="C120" s="478" t="s">
        <v>988</v>
      </c>
      <c r="D120" s="478" t="s">
        <v>989</v>
      </c>
      <c r="E120" s="478" t="s">
        <v>990</v>
      </c>
      <c r="F120" s="478" t="s">
        <v>991</v>
      </c>
      <c r="G120" s="478" t="s">
        <v>992</v>
      </c>
      <c r="H120" s="478" t="s">
        <v>993</v>
      </c>
      <c r="I120" s="478" t="s">
        <v>994</v>
      </c>
    </row>
    <row r="121" spans="1:9" ht="30" x14ac:dyDescent="0.2">
      <c r="A121" s="479" t="s">
        <v>995</v>
      </c>
      <c r="B121" s="480">
        <v>266</v>
      </c>
      <c r="C121" s="480">
        <v>244</v>
      </c>
      <c r="D121" s="480">
        <v>266</v>
      </c>
      <c r="E121" s="480">
        <v>266</v>
      </c>
      <c r="F121" s="480">
        <v>592</v>
      </c>
      <c r="G121" s="480">
        <v>266</v>
      </c>
      <c r="H121" s="480">
        <v>266</v>
      </c>
      <c r="I121" s="480">
        <v>575</v>
      </c>
    </row>
    <row r="122" spans="1:9" ht="15" x14ac:dyDescent="0.2">
      <c r="A122" s="479" t="s">
        <v>996</v>
      </c>
      <c r="B122" s="480">
        <v>132</v>
      </c>
      <c r="C122" s="480">
        <v>114</v>
      </c>
      <c r="D122" s="480">
        <v>132</v>
      </c>
      <c r="E122" s="480">
        <v>132</v>
      </c>
      <c r="F122" s="480">
        <v>165</v>
      </c>
      <c r="G122" s="480">
        <v>132</v>
      </c>
      <c r="H122" s="480">
        <v>60.5</v>
      </c>
      <c r="I122" s="480">
        <v>60.5</v>
      </c>
    </row>
    <row r="123" spans="1:9" ht="15" x14ac:dyDescent="0.2">
      <c r="A123" s="479" t="s">
        <v>997</v>
      </c>
      <c r="B123" s="480">
        <f t="shared" ref="B123:I123" si="0">SUM(B121:B122)</f>
        <v>398</v>
      </c>
      <c r="C123" s="480">
        <f t="shared" si="0"/>
        <v>358</v>
      </c>
      <c r="D123" s="480">
        <f t="shared" si="0"/>
        <v>398</v>
      </c>
      <c r="E123" s="480">
        <f t="shared" si="0"/>
        <v>398</v>
      </c>
      <c r="F123" s="480">
        <f t="shared" si="0"/>
        <v>757</v>
      </c>
      <c r="G123" s="480">
        <f t="shared" si="0"/>
        <v>398</v>
      </c>
      <c r="H123" s="480">
        <f t="shared" si="0"/>
        <v>326.5</v>
      </c>
      <c r="I123" s="480">
        <f t="shared" si="0"/>
        <v>635.5</v>
      </c>
    </row>
    <row r="124" spans="1:9" ht="30" x14ac:dyDescent="0.2">
      <c r="A124" s="479" t="s">
        <v>998</v>
      </c>
      <c r="B124" s="480">
        <v>266</v>
      </c>
      <c r="C124" s="480">
        <v>244</v>
      </c>
      <c r="D124" s="480">
        <v>266</v>
      </c>
      <c r="E124" s="480">
        <v>266</v>
      </c>
      <c r="F124" s="480">
        <v>311</v>
      </c>
      <c r="G124" s="480">
        <v>266</v>
      </c>
      <c r="H124" s="480">
        <v>266</v>
      </c>
      <c r="I124" s="480">
        <v>575</v>
      </c>
    </row>
    <row r="125" spans="1:9" ht="15" x14ac:dyDescent="0.2">
      <c r="A125" s="479" t="s">
        <v>999</v>
      </c>
      <c r="B125" s="480">
        <v>132</v>
      </c>
      <c r="C125" s="480">
        <v>114</v>
      </c>
      <c r="D125" s="480">
        <v>132</v>
      </c>
      <c r="E125" s="480">
        <v>132</v>
      </c>
      <c r="F125" s="480">
        <v>165</v>
      </c>
      <c r="G125" s="480">
        <v>132</v>
      </c>
      <c r="H125" s="480">
        <v>60.5</v>
      </c>
      <c r="I125" s="480">
        <v>60.5</v>
      </c>
    </row>
    <row r="126" spans="1:9" ht="15" x14ac:dyDescent="0.2">
      <c r="A126" s="479" t="s">
        <v>997</v>
      </c>
      <c r="B126" s="480">
        <f t="shared" ref="B126:I126" si="1">SUM(B124:B125)</f>
        <v>398</v>
      </c>
      <c r="C126" s="480">
        <f t="shared" si="1"/>
        <v>358</v>
      </c>
      <c r="D126" s="480">
        <f t="shared" si="1"/>
        <v>398</v>
      </c>
      <c r="E126" s="480">
        <f t="shared" si="1"/>
        <v>398</v>
      </c>
      <c r="F126" s="480">
        <f t="shared" si="1"/>
        <v>476</v>
      </c>
      <c r="G126" s="480">
        <f t="shared" si="1"/>
        <v>398</v>
      </c>
      <c r="H126" s="480">
        <f t="shared" si="1"/>
        <v>326.5</v>
      </c>
      <c r="I126" s="480">
        <f t="shared" si="1"/>
        <v>635.5</v>
      </c>
    </row>
    <row r="127" spans="1:9" ht="30" x14ac:dyDescent="0.2">
      <c r="A127" s="479" t="s">
        <v>1000</v>
      </c>
      <c r="B127" s="480" t="s">
        <v>1001</v>
      </c>
      <c r="C127" s="480" t="s">
        <v>1001</v>
      </c>
      <c r="D127" s="480" t="s">
        <v>1001</v>
      </c>
      <c r="E127" s="480" t="s">
        <v>1001</v>
      </c>
      <c r="F127" s="480" t="s">
        <v>1001</v>
      </c>
      <c r="G127" s="480" t="s">
        <v>1001</v>
      </c>
      <c r="H127" s="480" t="s">
        <v>1001</v>
      </c>
      <c r="I127" s="480" t="s">
        <v>1001</v>
      </c>
    </row>
    <row r="128" spans="1:9" ht="30" x14ac:dyDescent="0.2">
      <c r="A128" s="479" t="s">
        <v>1002</v>
      </c>
      <c r="B128" s="480">
        <v>80</v>
      </c>
      <c r="C128" s="480">
        <v>80</v>
      </c>
      <c r="D128" s="480">
        <v>80</v>
      </c>
      <c r="E128" s="480">
        <v>80</v>
      </c>
      <c r="F128" s="480">
        <v>80</v>
      </c>
      <c r="G128" s="480">
        <v>80</v>
      </c>
      <c r="H128" s="480">
        <v>80</v>
      </c>
      <c r="I128" s="480" t="s">
        <v>14</v>
      </c>
    </row>
    <row r="129" spans="1:9" ht="15" x14ac:dyDescent="0.2">
      <c r="A129" s="481"/>
      <c r="B129" s="482"/>
      <c r="C129" s="482"/>
      <c r="D129" s="482"/>
      <c r="E129" s="482"/>
      <c r="F129" s="482"/>
      <c r="G129" s="482"/>
      <c r="H129" s="482"/>
      <c r="I129" s="482"/>
    </row>
    <row r="130" spans="1:9" ht="15" x14ac:dyDescent="0.2">
      <c r="A130" s="483" t="s">
        <v>1003</v>
      </c>
      <c r="H130" s="192"/>
      <c r="I130" s="192"/>
    </row>
    <row r="131" spans="1:9" ht="33" customHeight="1" x14ac:dyDescent="0.2">
      <c r="A131" s="632" t="s">
        <v>1004</v>
      </c>
      <c r="B131" s="632"/>
      <c r="C131" s="632"/>
      <c r="D131" s="632"/>
      <c r="E131" s="632"/>
      <c r="F131" s="632"/>
      <c r="H131" s="192"/>
      <c r="I131" s="192"/>
    </row>
    <row r="132" spans="1:9" ht="33" customHeight="1" x14ac:dyDescent="0.2">
      <c r="A132" s="632" t="s">
        <v>1005</v>
      </c>
      <c r="B132" s="632"/>
      <c r="C132" s="632"/>
      <c r="D132" s="632"/>
      <c r="E132" s="632"/>
      <c r="F132" s="632"/>
      <c r="H132" s="192"/>
      <c r="I132" s="192"/>
    </row>
    <row r="133" spans="1:9" ht="33" customHeight="1" x14ac:dyDescent="0.2">
      <c r="A133" s="632" t="s">
        <v>1006</v>
      </c>
      <c r="B133" s="632"/>
      <c r="C133" s="632"/>
      <c r="D133" s="632"/>
      <c r="E133" s="632"/>
      <c r="F133" s="632"/>
      <c r="H133" s="192"/>
      <c r="I133" s="192"/>
    </row>
    <row r="134" spans="1:9" ht="15" x14ac:dyDescent="0.2">
      <c r="A134" s="313"/>
      <c r="H134" s="192"/>
      <c r="I134" s="192"/>
    </row>
    <row r="135" spans="1:9" ht="15" x14ac:dyDescent="0.2">
      <c r="A135" s="313"/>
      <c r="H135" s="192"/>
      <c r="I135" s="192"/>
    </row>
    <row r="136" spans="1:9" s="294" customFormat="1" ht="17.25" thickBot="1" x14ac:dyDescent="0.3">
      <c r="A136" s="633" t="s">
        <v>1007</v>
      </c>
      <c r="B136" s="633"/>
      <c r="C136" s="633"/>
      <c r="D136" s="633"/>
      <c r="E136" s="633"/>
      <c r="F136" s="633"/>
      <c r="G136" s="633"/>
      <c r="H136" s="448" t="s">
        <v>968</v>
      </c>
      <c r="I136" s="449" t="s">
        <v>969</v>
      </c>
    </row>
    <row r="137" spans="1:9" ht="15" x14ac:dyDescent="0.2">
      <c r="A137" s="634" t="s">
        <v>1008</v>
      </c>
      <c r="B137" s="634"/>
      <c r="C137" s="634"/>
      <c r="D137" s="634"/>
      <c r="E137" s="634"/>
      <c r="F137" s="634"/>
      <c r="G137" s="634"/>
      <c r="H137" s="454">
        <v>865</v>
      </c>
      <c r="I137" s="454">
        <v>951.5</v>
      </c>
    </row>
    <row r="138" spans="1:9" ht="15" x14ac:dyDescent="0.2">
      <c r="A138" s="634" t="s">
        <v>1009</v>
      </c>
      <c r="B138" s="634"/>
      <c r="C138" s="634"/>
      <c r="D138" s="634"/>
      <c r="E138" s="634"/>
      <c r="F138" s="634"/>
      <c r="G138" s="634"/>
      <c r="H138" s="454">
        <v>865</v>
      </c>
      <c r="I138" s="454">
        <v>951.5</v>
      </c>
    </row>
    <row r="139" spans="1:9" ht="15" x14ac:dyDescent="0.2">
      <c r="A139" s="634" t="s">
        <v>1010</v>
      </c>
      <c r="B139" s="634"/>
      <c r="C139" s="634"/>
      <c r="D139" s="634"/>
      <c r="E139" s="634"/>
      <c r="F139" s="634"/>
      <c r="G139" s="634"/>
      <c r="H139" s="454">
        <v>943</v>
      </c>
      <c r="I139" s="454">
        <v>1037</v>
      </c>
    </row>
    <row r="140" spans="1:9" ht="15" x14ac:dyDescent="0.2">
      <c r="A140" s="634" t="s">
        <v>1011</v>
      </c>
      <c r="B140" s="634"/>
      <c r="C140" s="634"/>
      <c r="D140" s="634"/>
      <c r="E140" s="634"/>
      <c r="F140" s="634"/>
      <c r="G140" s="634"/>
      <c r="H140" s="454">
        <v>1638</v>
      </c>
      <c r="I140" s="454">
        <v>1802</v>
      </c>
    </row>
    <row r="141" spans="1:9" ht="15" x14ac:dyDescent="0.2">
      <c r="A141" s="634" t="s">
        <v>1012</v>
      </c>
      <c r="B141" s="634"/>
      <c r="C141" s="634"/>
      <c r="D141" s="634"/>
      <c r="E141" s="634"/>
      <c r="F141" s="634"/>
      <c r="G141" s="634"/>
      <c r="H141" s="454">
        <v>2372</v>
      </c>
      <c r="I141" s="454">
        <v>2609</v>
      </c>
    </row>
    <row r="142" spans="1:9" ht="15" x14ac:dyDescent="0.2">
      <c r="A142" s="634" t="s">
        <v>1002</v>
      </c>
      <c r="B142" s="634"/>
      <c r="C142" s="634"/>
      <c r="D142" s="634"/>
      <c r="E142" s="634"/>
      <c r="F142" s="634"/>
      <c r="G142" s="634"/>
      <c r="H142" s="454">
        <v>119</v>
      </c>
      <c r="I142" s="454">
        <v>131</v>
      </c>
    </row>
    <row r="143" spans="1:9" ht="15" x14ac:dyDescent="0.25">
      <c r="A143" s="313"/>
      <c r="H143" s="314"/>
      <c r="I143" s="314"/>
    </row>
    <row r="144" spans="1:9" ht="17.25" thickBot="1" x14ac:dyDescent="0.3">
      <c r="A144" s="633" t="s">
        <v>1013</v>
      </c>
      <c r="B144" s="633"/>
      <c r="C144" s="633"/>
      <c r="D144" s="633"/>
      <c r="E144" s="633"/>
      <c r="F144" s="633"/>
      <c r="G144" s="633"/>
      <c r="H144" s="316"/>
      <c r="I144" s="316"/>
    </row>
    <row r="145" spans="1:9" ht="15" x14ac:dyDescent="0.2">
      <c r="A145" s="634" t="s">
        <v>1014</v>
      </c>
      <c r="B145" s="634"/>
      <c r="C145" s="634"/>
      <c r="D145" s="634"/>
      <c r="E145" s="634"/>
      <c r="F145" s="634"/>
      <c r="G145" s="634"/>
      <c r="H145" s="454">
        <v>1163</v>
      </c>
      <c r="I145" s="454">
        <v>1279</v>
      </c>
    </row>
    <row r="146" spans="1:9" ht="15" x14ac:dyDescent="0.25">
      <c r="A146" s="317"/>
      <c r="H146" s="314"/>
      <c r="I146" s="314"/>
    </row>
    <row r="147" spans="1:9" ht="17.25" thickBot="1" x14ac:dyDescent="0.3">
      <c r="A147" s="633" t="s">
        <v>1015</v>
      </c>
      <c r="B147" s="633"/>
      <c r="C147" s="633"/>
      <c r="D147" s="633"/>
      <c r="E147" s="633"/>
      <c r="F147" s="633"/>
      <c r="G147" s="633"/>
      <c r="H147" s="316"/>
      <c r="I147" s="316"/>
    </row>
    <row r="148" spans="1:9" ht="15" x14ac:dyDescent="0.2">
      <c r="A148" s="634" t="s">
        <v>1016</v>
      </c>
      <c r="B148" s="634"/>
      <c r="C148" s="634"/>
      <c r="D148" s="634"/>
      <c r="E148" s="634"/>
      <c r="F148" s="634"/>
      <c r="G148" s="634"/>
      <c r="H148" s="454">
        <v>31</v>
      </c>
      <c r="I148" s="454">
        <v>34</v>
      </c>
    </row>
    <row r="150" spans="1:9" ht="44.1" customHeight="1" x14ac:dyDescent="0.2">
      <c r="A150" s="635" t="s">
        <v>1017</v>
      </c>
      <c r="B150" s="635"/>
      <c r="C150" s="635"/>
      <c r="D150" s="635"/>
      <c r="E150" s="635"/>
      <c r="F150" s="635"/>
      <c r="G150" s="635"/>
      <c r="H150" s="635"/>
      <c r="I150" s="635"/>
    </row>
    <row r="151" spans="1:9" ht="62.45" customHeight="1" x14ac:dyDescent="0.2">
      <c r="A151" s="462"/>
      <c r="B151" s="461"/>
      <c r="C151" s="461"/>
      <c r="D151" s="461"/>
      <c r="E151" s="461"/>
      <c r="F151" s="461"/>
      <c r="G151" s="461"/>
      <c r="H151" s="461"/>
      <c r="I151" s="513"/>
    </row>
    <row r="152" spans="1:9" ht="15" x14ac:dyDescent="0.2">
      <c r="A152" s="460"/>
    </row>
  </sheetData>
  <mergeCells count="123">
    <mergeCell ref="A144:G144"/>
    <mergeCell ref="A145:G145"/>
    <mergeCell ref="A147:G147"/>
    <mergeCell ref="A148:G148"/>
    <mergeCell ref="A150:I150"/>
    <mergeCell ref="A142:G142"/>
    <mergeCell ref="A136:G136"/>
    <mergeCell ref="A137:G137"/>
    <mergeCell ref="A138:G138"/>
    <mergeCell ref="A140:G140"/>
    <mergeCell ref="A141:G141"/>
    <mergeCell ref="A139:G139"/>
    <mergeCell ref="A112:G112"/>
    <mergeCell ref="A113:G113"/>
    <mergeCell ref="A114:G114"/>
    <mergeCell ref="A115:G115"/>
    <mergeCell ref="A116:G116"/>
    <mergeCell ref="A118:G118"/>
    <mergeCell ref="A131:F131"/>
    <mergeCell ref="A132:F132"/>
    <mergeCell ref="A133:F133"/>
    <mergeCell ref="A106:G106"/>
    <mergeCell ref="A107:G107"/>
    <mergeCell ref="A108:G108"/>
    <mergeCell ref="A109:G109"/>
    <mergeCell ref="A110:G110"/>
    <mergeCell ref="A111:G111"/>
    <mergeCell ref="A98:I98"/>
    <mergeCell ref="A101:G101"/>
    <mergeCell ref="A102:G102"/>
    <mergeCell ref="A103:G103"/>
    <mergeCell ref="A104:G104"/>
    <mergeCell ref="A105:G105"/>
    <mergeCell ref="E91:E92"/>
    <mergeCell ref="F91:F92"/>
    <mergeCell ref="G91:G92"/>
    <mergeCell ref="H91:H92"/>
    <mergeCell ref="I91:I92"/>
    <mergeCell ref="A94:I94"/>
    <mergeCell ref="A89:A90"/>
    <mergeCell ref="B89:B90"/>
    <mergeCell ref="A91:A92"/>
    <mergeCell ref="B91:B92"/>
    <mergeCell ref="C91:C92"/>
    <mergeCell ref="D91:D92"/>
    <mergeCell ref="A74:E74"/>
    <mergeCell ref="A75:E75"/>
    <mergeCell ref="A76:E76"/>
    <mergeCell ref="A78:I78"/>
    <mergeCell ref="A83:A85"/>
    <mergeCell ref="A86:A88"/>
    <mergeCell ref="A71:E71"/>
    <mergeCell ref="A72:E72"/>
    <mergeCell ref="A73:E73"/>
    <mergeCell ref="A63:E63"/>
    <mergeCell ref="A64:E64"/>
    <mergeCell ref="A65:E65"/>
    <mergeCell ref="A66:E66"/>
    <mergeCell ref="A67:E67"/>
    <mergeCell ref="A70:E70"/>
    <mergeCell ref="B56:I56"/>
    <mergeCell ref="A61:C61"/>
    <mergeCell ref="A62:E62"/>
    <mergeCell ref="B47:C47"/>
    <mergeCell ref="E47:F47"/>
    <mergeCell ref="H47:I47"/>
    <mergeCell ref="A51:I51"/>
    <mergeCell ref="A53:I53"/>
    <mergeCell ref="B55:I55"/>
    <mergeCell ref="B45:C45"/>
    <mergeCell ref="E45:F45"/>
    <mergeCell ref="H45:I45"/>
    <mergeCell ref="B46:C46"/>
    <mergeCell ref="E46:F46"/>
    <mergeCell ref="H46:I46"/>
    <mergeCell ref="B43:C43"/>
    <mergeCell ref="E43:F43"/>
    <mergeCell ref="H43:I43"/>
    <mergeCell ref="B44:C44"/>
    <mergeCell ref="E44:F44"/>
    <mergeCell ref="H44:I44"/>
    <mergeCell ref="B41:C41"/>
    <mergeCell ref="E41:F41"/>
    <mergeCell ref="H41:I41"/>
    <mergeCell ref="B42:C42"/>
    <mergeCell ref="E42:F42"/>
    <mergeCell ref="H42:I42"/>
    <mergeCell ref="B40:C40"/>
    <mergeCell ref="E40:F40"/>
    <mergeCell ref="H40:I40"/>
    <mergeCell ref="B37:C37"/>
    <mergeCell ref="E37:F37"/>
    <mergeCell ref="H37:I37"/>
    <mergeCell ref="B38:C38"/>
    <mergeCell ref="E38:F38"/>
    <mergeCell ref="H38:I38"/>
    <mergeCell ref="A36:D36"/>
    <mergeCell ref="E36:F36"/>
    <mergeCell ref="H36:I36"/>
    <mergeCell ref="A26:F26"/>
    <mergeCell ref="A27:F27"/>
    <mergeCell ref="A28:F28"/>
    <mergeCell ref="B39:C39"/>
    <mergeCell ref="E39:F39"/>
    <mergeCell ref="H39:I39"/>
    <mergeCell ref="A3:I3"/>
    <mergeCell ref="A5:I5"/>
    <mergeCell ref="A7:I7"/>
    <mergeCell ref="A9:I9"/>
    <mergeCell ref="A11:D11"/>
    <mergeCell ref="A12:D12"/>
    <mergeCell ref="A29:F29"/>
    <mergeCell ref="A31:I31"/>
    <mergeCell ref="A34:I34"/>
    <mergeCell ref="A21:H21"/>
    <mergeCell ref="A22:H22"/>
    <mergeCell ref="A24:I24"/>
    <mergeCell ref="A13:D13"/>
    <mergeCell ref="A14:D14"/>
    <mergeCell ref="A17:H17"/>
    <mergeCell ref="A18:H18"/>
    <mergeCell ref="A19:H19"/>
    <mergeCell ref="A20:H20"/>
  </mergeCells>
  <printOptions horizontalCentered="1"/>
  <pageMargins left="0.70866141732283472" right="0.70866141732283472" top="0.94488188976377963" bottom="0.74803149606299213" header="0.31496062992125984" footer="0.31496062992125984"/>
  <pageSetup paperSize="9" scale="60" fitToHeight="0" orientation="portrait" r:id="rId1"/>
  <headerFooter alignWithMargins="0">
    <oddHeader>&amp;L&amp;"Arial,Bold"&amp;16&amp;A&amp;C&amp;"Arial,Bold"&amp;16FEES AND CHARGES 2024/25</oddHeader>
    <oddFooter>&amp;L&amp;"Arial,Bold"&amp;16&amp;A&amp;C&amp;"Arial,Bold"&amp;16&amp;P</oddFooter>
  </headerFooter>
  <rowBreaks count="5" manualBreakCount="5">
    <brk id="48" max="16383" man="1"/>
    <brk id="68" max="16383" man="1"/>
    <brk id="79" max="16383" man="1"/>
    <brk id="96" max="16383" man="1"/>
    <brk id="117" max="8" man="1"/>
  </rowBreaks>
  <ignoredErrors>
    <ignoredError sqref="B126:H12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02B6-6321-4F90-AA46-EADA215D588E}">
  <dimension ref="A1:L10"/>
  <sheetViews>
    <sheetView zoomScale="70" zoomScaleNormal="70" zoomScaleSheetLayoutView="70" workbookViewId="0">
      <selection sqref="A1:B1"/>
    </sheetView>
  </sheetViews>
  <sheetFormatPr defaultColWidth="9.140625" defaultRowHeight="12.75" x14ac:dyDescent="0.2"/>
  <cols>
    <col min="1" max="1" width="5.7109375" style="192" customWidth="1"/>
    <col min="2" max="2" width="91.5703125" style="187" bestFit="1" customWidth="1"/>
    <col min="3" max="3" width="21.85546875" style="187" customWidth="1"/>
    <col min="4" max="4" width="16" style="187" customWidth="1"/>
    <col min="5" max="5" width="10.5703125" style="187" customWidth="1"/>
    <col min="6" max="6" width="16.28515625" style="187" customWidth="1"/>
    <col min="7" max="7" width="3.42578125" style="187" customWidth="1"/>
    <col min="8" max="8" width="16.28515625" style="187" customWidth="1"/>
    <col min="9" max="9" width="10.5703125" style="187" customWidth="1"/>
    <col min="10" max="10" width="16.28515625" style="187" customWidth="1"/>
    <col min="11" max="11" width="12.28515625" style="187" customWidth="1"/>
    <col min="12" max="12" width="11" style="187" customWidth="1"/>
    <col min="13" max="16384" width="9.140625" style="187"/>
  </cols>
  <sheetData>
    <row r="1" spans="1:12" s="183" customFormat="1" ht="78.75" customHeight="1" thickBot="1" x14ac:dyDescent="0.35">
      <c r="A1" s="532" t="s">
        <v>0</v>
      </c>
      <c r="B1" s="532"/>
      <c r="C1" s="28" t="s">
        <v>1</v>
      </c>
      <c r="D1" s="28" t="s">
        <v>2</v>
      </c>
      <c r="E1" s="28" t="s">
        <v>3</v>
      </c>
      <c r="F1" s="28" t="s">
        <v>4</v>
      </c>
      <c r="G1" s="28"/>
      <c r="H1" s="28" t="s">
        <v>5</v>
      </c>
      <c r="I1" s="28" t="s">
        <v>3</v>
      </c>
      <c r="J1" s="28" t="s">
        <v>6</v>
      </c>
      <c r="K1" s="534" t="s">
        <v>7</v>
      </c>
      <c r="L1" s="534"/>
    </row>
    <row r="2" spans="1:12" s="68" customFormat="1" ht="16.5" thickTop="1" x14ac:dyDescent="0.2">
      <c r="A2" s="184"/>
      <c r="B2" s="158"/>
      <c r="C2" s="42"/>
      <c r="D2" s="23" t="s">
        <v>8</v>
      </c>
      <c r="E2" s="23" t="s">
        <v>8</v>
      </c>
      <c r="F2" s="23" t="s">
        <v>8</v>
      </c>
      <c r="G2" s="35"/>
      <c r="H2" s="23" t="s">
        <v>8</v>
      </c>
      <c r="I2" s="23" t="s">
        <v>8</v>
      </c>
      <c r="J2" s="23" t="s">
        <v>8</v>
      </c>
      <c r="K2" s="23" t="s">
        <v>8</v>
      </c>
      <c r="L2" s="22" t="s">
        <v>9</v>
      </c>
    </row>
    <row r="3" spans="1:12" ht="15.75" x14ac:dyDescent="0.2">
      <c r="A3" s="79"/>
      <c r="B3" s="21"/>
      <c r="C3" s="42"/>
      <c r="D3" s="185"/>
      <c r="E3" s="185"/>
      <c r="F3" s="185"/>
      <c r="G3" s="186"/>
      <c r="H3" s="185"/>
      <c r="I3" s="185"/>
      <c r="J3" s="185"/>
      <c r="K3" s="185"/>
      <c r="L3" s="185"/>
    </row>
    <row r="4" spans="1:12" ht="15" customHeight="1" x14ac:dyDescent="0.2">
      <c r="A4" s="79">
        <v>1</v>
      </c>
      <c r="B4" s="77" t="s">
        <v>1018</v>
      </c>
      <c r="C4" s="17" t="s">
        <v>191</v>
      </c>
      <c r="D4" s="318">
        <v>126.5</v>
      </c>
      <c r="E4" s="16">
        <f>E6</f>
        <v>17.600000000000001</v>
      </c>
      <c r="F4" s="188">
        <f t="shared" ref="F4:F7" si="0">SUM(D4+E4)</f>
        <v>144.1</v>
      </c>
      <c r="G4" s="189"/>
      <c r="H4" s="318">
        <f>H6+H5</f>
        <v>132</v>
      </c>
      <c r="I4" s="16">
        <f>I6</f>
        <v>19.399999999999999</v>
      </c>
      <c r="J4" s="188">
        <f t="shared" ref="J4:J10" si="1">SUM(H4+I4)</f>
        <v>151.4</v>
      </c>
      <c r="K4" s="44">
        <f t="shared" ref="K4:K10" si="2">J4-F4</f>
        <v>7.3000000000000114</v>
      </c>
      <c r="L4" s="8">
        <f t="shared" ref="L4:L10" si="3">IF(F4="","NEW",K4/F4)</f>
        <v>5.0659264399722494E-2</v>
      </c>
    </row>
    <row r="5" spans="1:12" ht="15" customHeight="1" x14ac:dyDescent="0.2">
      <c r="A5" s="79">
        <f>A4+1</f>
        <v>2</v>
      </c>
      <c r="B5" s="77" t="s">
        <v>1019</v>
      </c>
      <c r="C5" s="17" t="s">
        <v>191</v>
      </c>
      <c r="D5" s="318">
        <v>35</v>
      </c>
      <c r="E5" s="318"/>
      <c r="F5" s="188">
        <f t="shared" si="0"/>
        <v>35</v>
      </c>
      <c r="G5" s="189"/>
      <c r="H5" s="318">
        <v>35</v>
      </c>
      <c r="I5" s="318"/>
      <c r="J5" s="188">
        <f t="shared" si="1"/>
        <v>35</v>
      </c>
      <c r="K5" s="44">
        <f t="shared" si="2"/>
        <v>0</v>
      </c>
      <c r="L5" s="8">
        <f t="shared" si="3"/>
        <v>0</v>
      </c>
    </row>
    <row r="6" spans="1:12" ht="15" customHeight="1" x14ac:dyDescent="0.2">
      <c r="A6" s="79">
        <f t="shared" ref="A6:A10" si="4">A5+1</f>
        <v>3</v>
      </c>
      <c r="B6" s="77" t="s">
        <v>1020</v>
      </c>
      <c r="C6" s="17" t="s">
        <v>191</v>
      </c>
      <c r="D6" s="318">
        <v>88</v>
      </c>
      <c r="E6" s="319">
        <f>ROUND(D6*0.2,2)</f>
        <v>17.600000000000001</v>
      </c>
      <c r="F6" s="188">
        <f t="shared" si="0"/>
        <v>105.6</v>
      </c>
      <c r="G6" s="189"/>
      <c r="H6" s="318">
        <v>97</v>
      </c>
      <c r="I6" s="319">
        <f>ROUND(H6*0.2,2)</f>
        <v>19.399999999999999</v>
      </c>
      <c r="J6" s="188">
        <f t="shared" si="1"/>
        <v>116.4</v>
      </c>
      <c r="K6" s="44">
        <f t="shared" si="2"/>
        <v>10.800000000000011</v>
      </c>
      <c r="L6" s="8">
        <f t="shared" si="3"/>
        <v>0.10227272727272739</v>
      </c>
    </row>
    <row r="7" spans="1:12" ht="15" customHeight="1" x14ac:dyDescent="0.2">
      <c r="A7" s="79">
        <f t="shared" si="4"/>
        <v>4</v>
      </c>
      <c r="B7" s="77" t="s">
        <v>1021</v>
      </c>
      <c r="C7" s="17" t="s">
        <v>191</v>
      </c>
      <c r="D7" s="318">
        <f>D8+D9</f>
        <v>17.25</v>
      </c>
      <c r="E7" s="319">
        <f>E9</f>
        <v>2.4500000000000002</v>
      </c>
      <c r="F7" s="188">
        <f t="shared" si="0"/>
        <v>19.7</v>
      </c>
      <c r="G7" s="188"/>
      <c r="H7" s="318">
        <f>H9+H8</f>
        <v>18.5</v>
      </c>
      <c r="I7" s="319">
        <f>I9</f>
        <v>2.7</v>
      </c>
      <c r="J7" s="188">
        <f t="shared" si="1"/>
        <v>21.2</v>
      </c>
      <c r="K7" s="44">
        <f t="shared" si="2"/>
        <v>1.5</v>
      </c>
      <c r="L7" s="8">
        <f t="shared" si="3"/>
        <v>7.6142131979695438E-2</v>
      </c>
    </row>
    <row r="8" spans="1:12" ht="15" x14ac:dyDescent="0.2">
      <c r="A8" s="79">
        <f t="shared" si="4"/>
        <v>5</v>
      </c>
      <c r="B8" s="77" t="s">
        <v>1022</v>
      </c>
      <c r="C8" s="17" t="s">
        <v>191</v>
      </c>
      <c r="D8" s="318">
        <v>5</v>
      </c>
      <c r="E8" s="320"/>
      <c r="F8" s="188">
        <f t="shared" ref="F8:F10" si="5">SUM(D8+E8)</f>
        <v>5</v>
      </c>
      <c r="G8" s="320"/>
      <c r="H8" s="318">
        <v>5</v>
      </c>
      <c r="I8" s="321"/>
      <c r="J8" s="188">
        <f t="shared" si="1"/>
        <v>5</v>
      </c>
      <c r="K8" s="44">
        <f t="shared" si="2"/>
        <v>0</v>
      </c>
      <c r="L8" s="8">
        <f t="shared" si="3"/>
        <v>0</v>
      </c>
    </row>
    <row r="9" spans="1:12" ht="15" x14ac:dyDescent="0.2">
      <c r="A9" s="79">
        <f t="shared" si="4"/>
        <v>6</v>
      </c>
      <c r="B9" s="77" t="s">
        <v>1023</v>
      </c>
      <c r="C9" s="17" t="s">
        <v>191</v>
      </c>
      <c r="D9" s="318">
        <v>12.25</v>
      </c>
      <c r="E9" s="319">
        <f>ROUND(D9*0.2,2)</f>
        <v>2.4500000000000002</v>
      </c>
      <c r="F9" s="188">
        <f t="shared" si="5"/>
        <v>14.7</v>
      </c>
      <c r="G9" s="320"/>
      <c r="H9" s="318">
        <v>13.5</v>
      </c>
      <c r="I9" s="319">
        <f>ROUND(H9*0.2,2)</f>
        <v>2.7</v>
      </c>
      <c r="J9" s="188">
        <f t="shared" si="1"/>
        <v>16.2</v>
      </c>
      <c r="K9" s="44">
        <f t="shared" si="2"/>
        <v>1.5</v>
      </c>
      <c r="L9" s="8">
        <f t="shared" si="3"/>
        <v>0.10204081632653061</v>
      </c>
    </row>
    <row r="10" spans="1:12" ht="15" customHeight="1" x14ac:dyDescent="0.2">
      <c r="A10" s="79">
        <f t="shared" si="4"/>
        <v>7</v>
      </c>
      <c r="B10" s="77" t="s">
        <v>1024</v>
      </c>
      <c r="C10" s="17" t="s">
        <v>191</v>
      </c>
      <c r="D10" s="318">
        <v>18.25</v>
      </c>
      <c r="E10" s="319">
        <f>ROUND(D10*0.2,2)</f>
        <v>3.65</v>
      </c>
      <c r="F10" s="188">
        <f t="shared" si="5"/>
        <v>21.9</v>
      </c>
      <c r="G10" s="188"/>
      <c r="H10" s="318">
        <v>20</v>
      </c>
      <c r="I10" s="319">
        <f>ROUND(H10*0.2,2)</f>
        <v>4</v>
      </c>
      <c r="J10" s="188">
        <f t="shared" si="1"/>
        <v>24</v>
      </c>
      <c r="K10" s="44">
        <f t="shared" si="2"/>
        <v>2.1000000000000014</v>
      </c>
      <c r="L10" s="8">
        <f t="shared" si="3"/>
        <v>9.5890410958904188E-2</v>
      </c>
    </row>
  </sheetData>
  <sheetProtection selectLockedCells="1"/>
  <mergeCells count="2">
    <mergeCell ref="A1:B1"/>
    <mergeCell ref="K1:L1"/>
  </mergeCells>
  <conditionalFormatting sqref="L4:L10">
    <cfRule type="cellIs" dxfId="14" priority="3" operator="equal">
      <formula>"NEW"</formula>
    </cfRule>
  </conditionalFormatting>
  <dataValidations disablePrompts="1" count="1">
    <dataValidation type="list" allowBlank="1" showInputMessage="1" showErrorMessage="1" sqref="C4:C10" xr:uid="{DDEB68F7-20C8-4704-8D8D-74FF4811FFE0}">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210D-D18E-4D68-9984-E7323A620A1B}">
  <dimension ref="A1:M103"/>
  <sheetViews>
    <sheetView zoomScale="70" zoomScaleNormal="70" zoomScaleSheetLayoutView="70" workbookViewId="0">
      <selection sqref="A1:B1"/>
    </sheetView>
  </sheetViews>
  <sheetFormatPr defaultColWidth="9.140625" defaultRowHeight="15" x14ac:dyDescent="0.2"/>
  <cols>
    <col min="1" max="1" width="5.7109375" style="190" customWidth="1"/>
    <col min="2" max="2" width="85.140625" style="190" bestFit="1" customWidth="1"/>
    <col min="3" max="3" width="24.42578125" style="190" customWidth="1"/>
    <col min="4" max="4" width="16" style="326" customWidth="1"/>
    <col min="5" max="5" width="10.5703125" style="326" customWidth="1"/>
    <col min="6" max="6" width="16.140625" style="326" customWidth="1"/>
    <col min="7" max="7" width="3.42578125" style="326" customWidth="1"/>
    <col min="8" max="8" width="16.28515625" style="326" customWidth="1"/>
    <col min="9" max="9" width="10.5703125" style="326" customWidth="1"/>
    <col min="10" max="10" width="16.28515625" style="326" customWidth="1"/>
    <col min="11" max="11" width="12.28515625" style="190" customWidth="1"/>
    <col min="12" max="12" width="11.42578125" style="327" bestFit="1" customWidth="1"/>
    <col min="13" max="16384" width="9.140625" style="190"/>
  </cols>
  <sheetData>
    <row r="1" spans="1:12" s="183" customFormat="1" ht="78.75" thickBot="1" x14ac:dyDescent="0.35">
      <c r="A1" s="538" t="s">
        <v>0</v>
      </c>
      <c r="B1" s="538"/>
      <c r="C1" s="28" t="s">
        <v>1</v>
      </c>
      <c r="D1" s="28" t="s">
        <v>2</v>
      </c>
      <c r="E1" s="28" t="s">
        <v>3</v>
      </c>
      <c r="F1" s="28" t="s">
        <v>4</v>
      </c>
      <c r="G1" s="28"/>
      <c r="H1" s="28" t="s">
        <v>5</v>
      </c>
      <c r="I1" s="28" t="s">
        <v>3</v>
      </c>
      <c r="J1" s="28" t="s">
        <v>6</v>
      </c>
      <c r="K1" s="539" t="s">
        <v>7</v>
      </c>
      <c r="L1" s="539"/>
    </row>
    <row r="2" spans="1:12" s="68" customFormat="1" ht="16.5" thickTop="1" x14ac:dyDescent="0.2">
      <c r="A2" s="66"/>
      <c r="C2" s="42"/>
      <c r="D2" s="36" t="s">
        <v>8</v>
      </c>
      <c r="E2" s="36" t="s">
        <v>8</v>
      </c>
      <c r="F2" s="36" t="s">
        <v>8</v>
      </c>
      <c r="G2" s="97"/>
      <c r="H2" s="36" t="s">
        <v>8</v>
      </c>
      <c r="I2" s="36" t="s">
        <v>8</v>
      </c>
      <c r="J2" s="36" t="s">
        <v>8</v>
      </c>
      <c r="K2" s="23" t="s">
        <v>8</v>
      </c>
      <c r="L2" s="22" t="s">
        <v>9</v>
      </c>
    </row>
    <row r="3" spans="1:12" s="68" customFormat="1" ht="18.75" thickBot="1" x14ac:dyDescent="0.25">
      <c r="A3" s="66"/>
      <c r="B3" s="421" t="s">
        <v>1025</v>
      </c>
      <c r="C3" s="42"/>
      <c r="D3" s="36"/>
      <c r="E3" s="36"/>
      <c r="F3" s="36"/>
      <c r="G3" s="97"/>
      <c r="H3" s="36"/>
      <c r="I3" s="36"/>
      <c r="J3" s="36"/>
      <c r="K3" s="43"/>
      <c r="L3" s="8"/>
    </row>
    <row r="4" spans="1:12" ht="15.75" thickTop="1" x14ac:dyDescent="0.2">
      <c r="A4" s="71"/>
      <c r="B4" s="322" t="s">
        <v>1026</v>
      </c>
      <c r="C4" s="17"/>
      <c r="D4" s="161"/>
      <c r="E4" s="161"/>
      <c r="F4" s="161"/>
      <c r="G4" s="161"/>
      <c r="H4" s="161"/>
      <c r="I4" s="161"/>
      <c r="J4" s="161"/>
      <c r="K4" s="44"/>
      <c r="L4" s="8"/>
    </row>
    <row r="5" spans="1:12" x14ac:dyDescent="0.2">
      <c r="A5" s="71"/>
      <c r="B5" s="322"/>
      <c r="C5" s="17"/>
      <c r="D5" s="161"/>
      <c r="E5" s="161"/>
      <c r="F5" s="161"/>
      <c r="G5" s="161"/>
      <c r="H5" s="161"/>
      <c r="I5" s="161"/>
      <c r="J5" s="161"/>
      <c r="K5" s="44"/>
      <c r="L5" s="8"/>
    </row>
    <row r="6" spans="1:12" ht="17.25" thickBot="1" x14ac:dyDescent="0.25">
      <c r="A6" s="79"/>
      <c r="B6" s="442" t="s">
        <v>1027</v>
      </c>
      <c r="C6" s="17"/>
      <c r="D6" s="161"/>
      <c r="E6" s="161"/>
      <c r="F6" s="161"/>
      <c r="G6" s="161"/>
      <c r="H6" s="161"/>
      <c r="I6" s="161"/>
      <c r="J6" s="161"/>
      <c r="K6" s="9"/>
      <c r="L6" s="8"/>
    </row>
    <row r="7" spans="1:12" x14ac:dyDescent="0.2">
      <c r="A7" s="79">
        <v>1</v>
      </c>
      <c r="B7" s="75" t="s">
        <v>1028</v>
      </c>
      <c r="C7" s="17" t="s">
        <v>11</v>
      </c>
      <c r="D7" s="161">
        <v>0.83</v>
      </c>
      <c r="E7" s="161">
        <f>ROUND(D7*0.2,2)</f>
        <v>0.17</v>
      </c>
      <c r="F7" s="161">
        <f>D7+E7</f>
        <v>1</v>
      </c>
      <c r="G7" s="161"/>
      <c r="H7" s="161">
        <v>1.25</v>
      </c>
      <c r="I7" s="161">
        <f>ROUND(H7*0.2,2)</f>
        <v>0.25</v>
      </c>
      <c r="J7" s="161">
        <f>H7+I7</f>
        <v>1.5</v>
      </c>
      <c r="K7" s="9">
        <f>J7-F7</f>
        <v>0.5</v>
      </c>
      <c r="L7" s="8">
        <f>IF(F7="","NEW",K7/F7)</f>
        <v>0.5</v>
      </c>
    </row>
    <row r="8" spans="1:12" x14ac:dyDescent="0.2">
      <c r="A8" s="74">
        <f>+A7+1</f>
        <v>2</v>
      </c>
      <c r="B8" s="75" t="s">
        <v>1029</v>
      </c>
      <c r="C8" s="17" t="s">
        <v>11</v>
      </c>
      <c r="D8" s="161">
        <v>2.08</v>
      </c>
      <c r="E8" s="161">
        <f>ROUND(D8*0.2,2)</f>
        <v>0.42</v>
      </c>
      <c r="F8" s="161">
        <f>D8+E8</f>
        <v>2.5</v>
      </c>
      <c r="G8" s="161"/>
      <c r="H8" s="161">
        <v>2.5</v>
      </c>
      <c r="I8" s="161">
        <f>ROUND(H8*0.2,2)</f>
        <v>0.5</v>
      </c>
      <c r="J8" s="161">
        <f>H8+I8</f>
        <v>3</v>
      </c>
      <c r="K8" s="9">
        <f>J8-F8</f>
        <v>0.5</v>
      </c>
      <c r="L8" s="8">
        <f>IF(F8="","NEW",K8/F8)</f>
        <v>0.2</v>
      </c>
    </row>
    <row r="9" spans="1:12" x14ac:dyDescent="0.2">
      <c r="A9" s="74">
        <f>+A8+1</f>
        <v>3</v>
      </c>
      <c r="B9" s="75" t="s">
        <v>1030</v>
      </c>
      <c r="C9" s="17" t="s">
        <v>11</v>
      </c>
      <c r="D9" s="161">
        <v>1.25</v>
      </c>
      <c r="E9" s="161">
        <f>ROUND(D9*0.2,2)</f>
        <v>0.25</v>
      </c>
      <c r="F9" s="161">
        <f>D9+E9</f>
        <v>1.5</v>
      </c>
      <c r="G9" s="161"/>
      <c r="H9" s="161">
        <v>1.67</v>
      </c>
      <c r="I9" s="161">
        <f>ROUND(H9*0.2,2)</f>
        <v>0.33</v>
      </c>
      <c r="J9" s="161">
        <f>H9+I9</f>
        <v>2</v>
      </c>
      <c r="K9" s="9">
        <f>J9-F9</f>
        <v>0.5</v>
      </c>
      <c r="L9" s="8">
        <f>IF(F9="","NEW",K9/F9)</f>
        <v>0.33333333333333331</v>
      </c>
    </row>
    <row r="10" spans="1:12" x14ac:dyDescent="0.2">
      <c r="A10" s="74"/>
      <c r="B10" s="75"/>
      <c r="C10" s="17"/>
      <c r="D10" s="161"/>
      <c r="E10" s="161"/>
      <c r="F10" s="161"/>
      <c r="G10" s="161"/>
      <c r="H10" s="161"/>
      <c r="I10" s="161"/>
      <c r="J10" s="161"/>
      <c r="K10" s="9"/>
      <c r="L10" s="8"/>
    </row>
    <row r="11" spans="1:12" ht="17.25" thickBot="1" x14ac:dyDescent="0.25">
      <c r="A11" s="79"/>
      <c r="B11" s="442" t="s">
        <v>1031</v>
      </c>
      <c r="C11" s="17"/>
      <c r="D11" s="161"/>
      <c r="E11" s="161"/>
      <c r="F11" s="161"/>
      <c r="G11" s="161"/>
      <c r="H11" s="161"/>
      <c r="I11" s="161"/>
      <c r="J11" s="161"/>
      <c r="K11" s="9"/>
      <c r="L11" s="8"/>
    </row>
    <row r="12" spans="1:12" x14ac:dyDescent="0.2">
      <c r="A12" s="74">
        <f>A9+1</f>
        <v>4</v>
      </c>
      <c r="B12" s="75" t="s">
        <v>1032</v>
      </c>
      <c r="C12" s="17" t="s">
        <v>11</v>
      </c>
      <c r="D12" s="161">
        <v>5.28</v>
      </c>
      <c r="E12" s="161">
        <f>E8</f>
        <v>0.42</v>
      </c>
      <c r="F12" s="161">
        <f>D12+E12</f>
        <v>5.7</v>
      </c>
      <c r="G12" s="161"/>
      <c r="H12" s="161">
        <v>6</v>
      </c>
      <c r="I12" s="161">
        <f>I8</f>
        <v>0.5</v>
      </c>
      <c r="J12" s="161">
        <f>H12+I12</f>
        <v>6.5</v>
      </c>
      <c r="K12" s="9">
        <f>J12-F12</f>
        <v>0.79999999999999982</v>
      </c>
      <c r="L12" s="8">
        <f>IF(F12="","NEW",K12/F12)</f>
        <v>0.14035087719298242</v>
      </c>
    </row>
    <row r="13" spans="1:12" x14ac:dyDescent="0.2">
      <c r="A13" s="74">
        <f>+A12+1</f>
        <v>5</v>
      </c>
      <c r="B13" s="75" t="s">
        <v>1033</v>
      </c>
      <c r="C13" s="17" t="s">
        <v>11</v>
      </c>
      <c r="D13" s="161">
        <v>2.65</v>
      </c>
      <c r="E13" s="161">
        <f>E9</f>
        <v>0.25</v>
      </c>
      <c r="F13" s="161">
        <f>D13+E13</f>
        <v>2.9</v>
      </c>
      <c r="G13" s="161"/>
      <c r="H13" s="161">
        <v>3.17</v>
      </c>
      <c r="I13" s="161">
        <f>I9</f>
        <v>0.33</v>
      </c>
      <c r="J13" s="161">
        <f>H13+I13</f>
        <v>3.5</v>
      </c>
      <c r="K13" s="9">
        <f>J13-F13</f>
        <v>0.60000000000000009</v>
      </c>
      <c r="L13" s="8">
        <f>IF(F13="","NEW",K13/F13)</f>
        <v>0.20689655172413796</v>
      </c>
    </row>
    <row r="14" spans="1:12" x14ac:dyDescent="0.2">
      <c r="A14" s="74">
        <f>+A13+1</f>
        <v>6</v>
      </c>
      <c r="B14" s="75" t="s">
        <v>1034</v>
      </c>
      <c r="C14" s="17" t="s">
        <v>11</v>
      </c>
      <c r="D14" s="161">
        <v>14.45</v>
      </c>
      <c r="E14" s="161">
        <f>13.1*(AVERAGE((E12/F12),(E13/F13)))</f>
        <v>1.0472867513611617</v>
      </c>
      <c r="F14" s="161">
        <f>D14+E14</f>
        <v>15.497286751361161</v>
      </c>
      <c r="G14" s="161"/>
      <c r="H14" s="161">
        <v>16.88</v>
      </c>
      <c r="I14" s="161">
        <f>13.1*(AVERAGE((I12/J12),(I13/J13)))</f>
        <v>1.1214175824175825</v>
      </c>
      <c r="J14" s="161">
        <f>H14+I14</f>
        <v>18.001417582417581</v>
      </c>
      <c r="K14" s="9">
        <f>J14-F14</f>
        <v>2.5041308310564201</v>
      </c>
      <c r="L14" s="8">
        <f>IF(F14="","NEW",K14/F14)</f>
        <v>0.16158511300931286</v>
      </c>
    </row>
    <row r="15" spans="1:12" x14ac:dyDescent="0.2">
      <c r="A15" s="74"/>
      <c r="B15" s="75"/>
      <c r="C15" s="17"/>
      <c r="D15" s="161"/>
      <c r="E15" s="161"/>
      <c r="F15" s="161"/>
      <c r="G15" s="161"/>
      <c r="H15" s="161"/>
      <c r="I15" s="161"/>
      <c r="J15" s="161"/>
      <c r="K15" s="9"/>
      <c r="L15" s="8"/>
    </row>
    <row r="16" spans="1:12" ht="17.25" thickBot="1" x14ac:dyDescent="0.25">
      <c r="A16" s="79"/>
      <c r="B16" s="442" t="s">
        <v>1035</v>
      </c>
      <c r="C16" s="17"/>
      <c r="D16" s="161"/>
      <c r="E16" s="161"/>
      <c r="F16" s="161"/>
      <c r="G16" s="161"/>
      <c r="H16" s="161"/>
      <c r="I16" s="161"/>
      <c r="J16" s="161"/>
      <c r="K16" s="9"/>
      <c r="L16" s="8"/>
    </row>
    <row r="17" spans="1:12" x14ac:dyDescent="0.2">
      <c r="A17" s="74">
        <f>A14+1</f>
        <v>7</v>
      </c>
      <c r="B17" s="75" t="s">
        <v>1032</v>
      </c>
      <c r="C17" s="17" t="s">
        <v>11</v>
      </c>
      <c r="D17" s="161">
        <v>5.78</v>
      </c>
      <c r="E17" s="161">
        <f>E8</f>
        <v>0.42</v>
      </c>
      <c r="F17" s="161">
        <f>D17+E17</f>
        <v>6.2</v>
      </c>
      <c r="G17" s="161"/>
      <c r="H17" s="161">
        <v>7</v>
      </c>
      <c r="I17" s="161">
        <f>I8</f>
        <v>0.5</v>
      </c>
      <c r="J17" s="161">
        <f>H17+I17</f>
        <v>7.5</v>
      </c>
      <c r="K17" s="9">
        <f>J17-F17</f>
        <v>1.2999999999999998</v>
      </c>
      <c r="L17" s="8">
        <f>IF(F17="","NEW",K17/F17)</f>
        <v>0.20967741935483866</v>
      </c>
    </row>
    <row r="18" spans="1:12" x14ac:dyDescent="0.2">
      <c r="A18" s="74">
        <f>+A17+1</f>
        <v>8</v>
      </c>
      <c r="B18" s="75" t="s">
        <v>1033</v>
      </c>
      <c r="C18" s="17" t="s">
        <v>11</v>
      </c>
      <c r="D18" s="161">
        <v>2.85</v>
      </c>
      <c r="E18" s="161">
        <f>E9</f>
        <v>0.25</v>
      </c>
      <c r="F18" s="161">
        <f>D18+E18</f>
        <v>3.1</v>
      </c>
      <c r="G18" s="161"/>
      <c r="H18" s="161">
        <v>3.67</v>
      </c>
      <c r="I18" s="161">
        <f>I9</f>
        <v>0.33</v>
      </c>
      <c r="J18" s="161">
        <f>H18+I18</f>
        <v>4</v>
      </c>
      <c r="K18" s="9">
        <f>J18-F18</f>
        <v>0.89999999999999991</v>
      </c>
      <c r="L18" s="8">
        <f>IF(F18="","NEW",K18/F18)</f>
        <v>0.29032258064516125</v>
      </c>
    </row>
    <row r="19" spans="1:12" x14ac:dyDescent="0.2">
      <c r="A19" s="74">
        <f>+A18+1</f>
        <v>9</v>
      </c>
      <c r="B19" s="75" t="s">
        <v>1034</v>
      </c>
      <c r="C19" s="17" t="s">
        <v>11</v>
      </c>
      <c r="D19" s="161">
        <v>14.95</v>
      </c>
      <c r="E19" s="161">
        <f>13.1*(AVERAGE((E12/F12),(E13/F13)))</f>
        <v>1.0472867513611617</v>
      </c>
      <c r="F19" s="161">
        <f>D19+E19</f>
        <v>15.997286751361161</v>
      </c>
      <c r="G19" s="161"/>
      <c r="H19" s="161">
        <v>17.88</v>
      </c>
      <c r="I19" s="161">
        <f>13.1*(AVERAGE((I12/J12),(I13/J13)))</f>
        <v>1.1214175824175825</v>
      </c>
      <c r="J19" s="161">
        <f>H19+I19</f>
        <v>19.001417582417581</v>
      </c>
      <c r="K19" s="9">
        <f>J19-F19</f>
        <v>3.0041308310564201</v>
      </c>
      <c r="L19" s="8">
        <f>IF(F19="","NEW",K19/F19)</f>
        <v>0.18779002200487577</v>
      </c>
    </row>
    <row r="20" spans="1:12" x14ac:dyDescent="0.2">
      <c r="A20" s="74"/>
      <c r="B20" s="75"/>
      <c r="C20" s="17"/>
      <c r="D20" s="161"/>
      <c r="E20" s="161"/>
      <c r="F20" s="161"/>
      <c r="G20" s="161"/>
      <c r="H20" s="161"/>
      <c r="I20" s="161"/>
      <c r="J20" s="161"/>
      <c r="K20" s="9"/>
      <c r="L20" s="8"/>
    </row>
    <row r="21" spans="1:12" x14ac:dyDescent="0.2">
      <c r="A21" s="74">
        <f>A19+1</f>
        <v>10</v>
      </c>
      <c r="B21" s="75" t="s">
        <v>1036</v>
      </c>
      <c r="C21" s="17" t="s">
        <v>11</v>
      </c>
      <c r="D21" s="161">
        <v>17.5</v>
      </c>
      <c r="E21" s="161"/>
      <c r="F21" s="161">
        <f>D21+E21</f>
        <v>17.5</v>
      </c>
      <c r="G21" s="161"/>
      <c r="H21" s="161">
        <v>20</v>
      </c>
      <c r="I21" s="161"/>
      <c r="J21" s="161">
        <f>H21+I21</f>
        <v>20</v>
      </c>
      <c r="K21" s="9">
        <f>J21-F21</f>
        <v>2.5</v>
      </c>
      <c r="L21" s="8">
        <f>IF(F21="","NEW",K21/F21)</f>
        <v>0.14285714285714285</v>
      </c>
    </row>
    <row r="22" spans="1:12" x14ac:dyDescent="0.2">
      <c r="A22" s="74"/>
      <c r="B22" s="75"/>
      <c r="C22" s="17"/>
      <c r="D22" s="161"/>
      <c r="E22" s="161"/>
      <c r="F22" s="161"/>
      <c r="G22" s="161"/>
      <c r="H22" s="161"/>
      <c r="I22" s="161"/>
      <c r="J22" s="161"/>
      <c r="K22" s="9"/>
      <c r="L22" s="8"/>
    </row>
    <row r="23" spans="1:12" ht="17.25" thickBot="1" x14ac:dyDescent="0.25">
      <c r="A23" s="74"/>
      <c r="B23" s="442" t="s">
        <v>1037</v>
      </c>
      <c r="C23" s="17"/>
      <c r="D23" s="161"/>
      <c r="E23" s="161"/>
      <c r="F23" s="161"/>
      <c r="G23" s="161"/>
      <c r="H23" s="161"/>
      <c r="I23" s="161"/>
      <c r="J23" s="161"/>
      <c r="K23" s="9"/>
      <c r="L23" s="8"/>
    </row>
    <row r="24" spans="1:12" x14ac:dyDescent="0.2">
      <c r="A24" s="74">
        <f>A21+1</f>
        <v>11</v>
      </c>
      <c r="B24" s="75" t="s">
        <v>1038</v>
      </c>
      <c r="C24" s="17" t="s">
        <v>11</v>
      </c>
      <c r="D24" s="161"/>
      <c r="E24" s="161"/>
      <c r="F24" s="161"/>
      <c r="G24" s="161"/>
      <c r="H24" s="161"/>
      <c r="I24" s="161"/>
      <c r="J24" s="161"/>
      <c r="K24" s="9"/>
      <c r="L24" s="8"/>
    </row>
    <row r="25" spans="1:12" x14ac:dyDescent="0.2">
      <c r="A25" s="74"/>
      <c r="B25" s="77"/>
      <c r="C25" s="17"/>
      <c r="D25" s="161"/>
      <c r="E25" s="161"/>
      <c r="F25" s="161"/>
      <c r="G25" s="161"/>
      <c r="H25" s="161"/>
      <c r="I25" s="161"/>
      <c r="J25" s="161"/>
      <c r="K25" s="9"/>
      <c r="L25" s="8"/>
    </row>
    <row r="26" spans="1:12" ht="17.25" thickBot="1" x14ac:dyDescent="0.25">
      <c r="A26" s="74"/>
      <c r="B26" s="399" t="s">
        <v>1039</v>
      </c>
      <c r="C26" s="17"/>
      <c r="D26" s="161"/>
      <c r="E26" s="161"/>
      <c r="F26" s="161"/>
      <c r="G26" s="161"/>
      <c r="H26" s="161"/>
      <c r="I26" s="161"/>
      <c r="J26" s="161"/>
      <c r="K26" s="9"/>
      <c r="L26" s="8"/>
    </row>
    <row r="27" spans="1:12" x14ac:dyDescent="0.2">
      <c r="A27" s="74">
        <f>A24+1</f>
        <v>12</v>
      </c>
      <c r="B27" s="77" t="s">
        <v>1032</v>
      </c>
      <c r="C27" s="17" t="s">
        <v>11</v>
      </c>
      <c r="D27" s="161">
        <v>7.42</v>
      </c>
      <c r="E27" s="161">
        <f>ROUND(D27*0.2,2)</f>
        <v>1.48</v>
      </c>
      <c r="F27" s="161">
        <f>D27+E27</f>
        <v>8.9</v>
      </c>
      <c r="G27" s="161"/>
      <c r="H27" s="161">
        <v>8.33</v>
      </c>
      <c r="I27" s="161">
        <f>ROUND(H27*0.2,2)</f>
        <v>1.67</v>
      </c>
      <c r="J27" s="161">
        <f>H27+I27</f>
        <v>10</v>
      </c>
      <c r="K27" s="9">
        <f>J27-F27</f>
        <v>1.0999999999999996</v>
      </c>
      <c r="L27" s="8">
        <f>IF(F27="","NEW",K27/F27)</f>
        <v>0.12359550561797748</v>
      </c>
    </row>
    <row r="28" spans="1:12" x14ac:dyDescent="0.2">
      <c r="A28" s="74">
        <f>+A27+1</f>
        <v>13</v>
      </c>
      <c r="B28" s="77" t="s">
        <v>1033</v>
      </c>
      <c r="C28" s="17" t="s">
        <v>11</v>
      </c>
      <c r="D28" s="161">
        <v>3.75</v>
      </c>
      <c r="E28" s="161">
        <f>ROUND(D28*0.2,2)</f>
        <v>0.75</v>
      </c>
      <c r="F28" s="161">
        <f>D28+E28</f>
        <v>4.5</v>
      </c>
      <c r="G28" s="161"/>
      <c r="H28" s="161">
        <v>4.17</v>
      </c>
      <c r="I28" s="161">
        <f>ROUND(H28*0.2,2)</f>
        <v>0.83</v>
      </c>
      <c r="J28" s="161">
        <f>H28+I28</f>
        <v>5</v>
      </c>
      <c r="K28" s="9">
        <f>J28-F28</f>
        <v>0.5</v>
      </c>
      <c r="L28" s="8">
        <f>IF(F28="","NEW",K28/F28)</f>
        <v>0.1111111111111111</v>
      </c>
    </row>
    <row r="29" spans="1:12" x14ac:dyDescent="0.2">
      <c r="A29" s="74">
        <f>+A28+1</f>
        <v>14</v>
      </c>
      <c r="B29" s="77" t="s">
        <v>1040</v>
      </c>
      <c r="C29" s="17" t="s">
        <v>11</v>
      </c>
      <c r="D29" s="161">
        <v>3.75</v>
      </c>
      <c r="E29" s="161">
        <f>ROUND(D29*0.2,2)</f>
        <v>0.75</v>
      </c>
      <c r="F29" s="161">
        <f>D29+E29</f>
        <v>4.5</v>
      </c>
      <c r="G29" s="161"/>
      <c r="H29" s="161">
        <v>4.17</v>
      </c>
      <c r="I29" s="161">
        <f>ROUND(H29*0.2,2)</f>
        <v>0.83</v>
      </c>
      <c r="J29" s="161">
        <f>H29+I29</f>
        <v>5</v>
      </c>
      <c r="K29" s="9">
        <f>J29-F29</f>
        <v>0.5</v>
      </c>
      <c r="L29" s="8">
        <f>IF(F29="","NEW",K29/F29)</f>
        <v>0.1111111111111111</v>
      </c>
    </row>
    <row r="30" spans="1:12" x14ac:dyDescent="0.2">
      <c r="A30" s="74"/>
      <c r="B30" s="77"/>
      <c r="C30" s="17"/>
      <c r="D30" s="161"/>
      <c r="E30" s="161"/>
      <c r="F30" s="161"/>
      <c r="G30" s="161"/>
      <c r="H30" s="161"/>
      <c r="I30" s="161"/>
      <c r="J30" s="161"/>
      <c r="K30" s="9"/>
      <c r="L30" s="8"/>
    </row>
    <row r="31" spans="1:12" ht="17.25" thickBot="1" x14ac:dyDescent="0.25">
      <c r="A31" s="74"/>
      <c r="B31" s="399" t="s">
        <v>1041</v>
      </c>
      <c r="C31" s="17"/>
      <c r="D31" s="161"/>
      <c r="E31" s="161"/>
      <c r="F31" s="161"/>
      <c r="G31" s="161"/>
      <c r="H31" s="161"/>
      <c r="I31" s="161"/>
      <c r="J31" s="161"/>
      <c r="K31" s="9"/>
      <c r="L31" s="8"/>
    </row>
    <row r="32" spans="1:12" x14ac:dyDescent="0.2">
      <c r="A32" s="74">
        <f>+A29+1</f>
        <v>15</v>
      </c>
      <c r="B32" s="77" t="s">
        <v>1042</v>
      </c>
      <c r="C32" s="17" t="s">
        <v>11</v>
      </c>
      <c r="D32" s="161">
        <v>89.9</v>
      </c>
      <c r="E32" s="161">
        <f t="shared" ref="E32:E37" si="0">ROUND(D32*0.2,2)</f>
        <v>17.98</v>
      </c>
      <c r="F32" s="161">
        <f t="shared" ref="F32:F37" si="1">D32+E32</f>
        <v>107.88000000000001</v>
      </c>
      <c r="G32" s="161"/>
      <c r="H32" s="161">
        <v>104.17</v>
      </c>
      <c r="I32" s="161">
        <f t="shared" ref="I32:I37" si="2">ROUND(H32*0.2,2)</f>
        <v>20.83</v>
      </c>
      <c r="J32" s="161">
        <f t="shared" ref="J32:J37" si="3">H32+I32</f>
        <v>125</v>
      </c>
      <c r="K32" s="9">
        <f t="shared" ref="K32:K37" si="4">J32-F32</f>
        <v>17.11999999999999</v>
      </c>
      <c r="L32" s="8">
        <f t="shared" ref="L32:L37" si="5">IF(F32="","NEW",K32/F32)</f>
        <v>0.15869484612532433</v>
      </c>
    </row>
    <row r="33" spans="1:12" x14ac:dyDescent="0.2">
      <c r="A33" s="74">
        <f>+A32+1</f>
        <v>16</v>
      </c>
      <c r="B33" s="77" t="s">
        <v>1043</v>
      </c>
      <c r="C33" s="17" t="s">
        <v>11</v>
      </c>
      <c r="D33" s="161">
        <v>44.95</v>
      </c>
      <c r="E33" s="161">
        <f t="shared" si="0"/>
        <v>8.99</v>
      </c>
      <c r="F33" s="161">
        <f t="shared" si="1"/>
        <v>53.940000000000005</v>
      </c>
      <c r="G33" s="161"/>
      <c r="H33" s="161">
        <v>52.5</v>
      </c>
      <c r="I33" s="161">
        <f t="shared" si="2"/>
        <v>10.5</v>
      </c>
      <c r="J33" s="161">
        <f>H33+I33</f>
        <v>63</v>
      </c>
      <c r="K33" s="9">
        <f t="shared" si="4"/>
        <v>9.0599999999999952</v>
      </c>
      <c r="L33" s="8">
        <f t="shared" si="5"/>
        <v>0.16796440489432693</v>
      </c>
    </row>
    <row r="34" spans="1:12" x14ac:dyDescent="0.2">
      <c r="A34" s="74">
        <f>+A33+1</f>
        <v>17</v>
      </c>
      <c r="B34" s="77" t="s">
        <v>1044</v>
      </c>
      <c r="C34" s="17" t="s">
        <v>11</v>
      </c>
      <c r="D34" s="161">
        <v>89.9</v>
      </c>
      <c r="E34" s="161">
        <f t="shared" si="0"/>
        <v>17.98</v>
      </c>
      <c r="F34" s="161">
        <f t="shared" si="1"/>
        <v>107.88000000000001</v>
      </c>
      <c r="G34" s="161"/>
      <c r="H34" s="161">
        <v>104.17</v>
      </c>
      <c r="I34" s="161">
        <f t="shared" si="2"/>
        <v>20.83</v>
      </c>
      <c r="J34" s="161">
        <f t="shared" si="3"/>
        <v>125</v>
      </c>
      <c r="K34" s="9">
        <f t="shared" si="4"/>
        <v>17.11999999999999</v>
      </c>
      <c r="L34" s="8">
        <f t="shared" si="5"/>
        <v>0.15869484612532433</v>
      </c>
    </row>
    <row r="35" spans="1:12" x14ac:dyDescent="0.2">
      <c r="A35" s="74">
        <f>+A34+1</f>
        <v>18</v>
      </c>
      <c r="B35" s="77" t="s">
        <v>1045</v>
      </c>
      <c r="C35" s="17" t="s">
        <v>11</v>
      </c>
      <c r="D35" s="161">
        <v>44.95</v>
      </c>
      <c r="E35" s="161">
        <f t="shared" si="0"/>
        <v>8.99</v>
      </c>
      <c r="F35" s="161">
        <f t="shared" si="1"/>
        <v>53.940000000000005</v>
      </c>
      <c r="G35" s="161"/>
      <c r="H35" s="161">
        <v>52.5</v>
      </c>
      <c r="I35" s="161">
        <f t="shared" si="2"/>
        <v>10.5</v>
      </c>
      <c r="J35" s="161">
        <f t="shared" si="3"/>
        <v>63</v>
      </c>
      <c r="K35" s="9">
        <f t="shared" si="4"/>
        <v>9.0599999999999952</v>
      </c>
      <c r="L35" s="8">
        <f t="shared" si="5"/>
        <v>0.16796440489432693</v>
      </c>
    </row>
    <row r="36" spans="1:12" x14ac:dyDescent="0.2">
      <c r="A36" s="74">
        <f>+A35+1</f>
        <v>19</v>
      </c>
      <c r="B36" s="77" t="s">
        <v>1046</v>
      </c>
      <c r="C36" s="17" t="s">
        <v>11</v>
      </c>
      <c r="D36" s="161">
        <v>156.80000000000001</v>
      </c>
      <c r="E36" s="161">
        <f t="shared" si="0"/>
        <v>31.36</v>
      </c>
      <c r="F36" s="161">
        <f t="shared" si="1"/>
        <v>188.16000000000003</v>
      </c>
      <c r="G36" s="161"/>
      <c r="H36" s="161">
        <v>175</v>
      </c>
      <c r="I36" s="161">
        <f t="shared" si="2"/>
        <v>35</v>
      </c>
      <c r="J36" s="161">
        <f t="shared" si="3"/>
        <v>210</v>
      </c>
      <c r="K36" s="9">
        <f t="shared" si="4"/>
        <v>21.839999999999975</v>
      </c>
      <c r="L36" s="8">
        <f t="shared" si="5"/>
        <v>0.11607142857142842</v>
      </c>
    </row>
    <row r="37" spans="1:12" x14ac:dyDescent="0.2">
      <c r="A37" s="74">
        <f>+A36+1</f>
        <v>20</v>
      </c>
      <c r="B37" s="77" t="s">
        <v>1047</v>
      </c>
      <c r="C37" s="17" t="s">
        <v>11</v>
      </c>
      <c r="D37" s="161">
        <v>78.400000000000006</v>
      </c>
      <c r="E37" s="161">
        <f t="shared" si="0"/>
        <v>15.68</v>
      </c>
      <c r="F37" s="161">
        <f t="shared" si="1"/>
        <v>94.080000000000013</v>
      </c>
      <c r="G37" s="161"/>
      <c r="H37" s="161">
        <v>87.5</v>
      </c>
      <c r="I37" s="161">
        <f t="shared" si="2"/>
        <v>17.5</v>
      </c>
      <c r="J37" s="161">
        <f t="shared" si="3"/>
        <v>105</v>
      </c>
      <c r="K37" s="9">
        <f t="shared" si="4"/>
        <v>10.919999999999987</v>
      </c>
      <c r="L37" s="8">
        <f t="shared" si="5"/>
        <v>0.11607142857142842</v>
      </c>
    </row>
    <row r="38" spans="1:12" x14ac:dyDescent="0.2">
      <c r="A38" s="74"/>
      <c r="B38" s="77"/>
      <c r="C38" s="17"/>
      <c r="D38" s="161"/>
      <c r="E38" s="161"/>
      <c r="F38" s="161"/>
      <c r="G38" s="161"/>
      <c r="H38" s="161"/>
      <c r="I38" s="161"/>
      <c r="J38" s="161"/>
      <c r="K38" s="9"/>
      <c r="L38" s="8"/>
    </row>
    <row r="39" spans="1:12" ht="17.25" thickBot="1" x14ac:dyDescent="0.25">
      <c r="A39" s="74"/>
      <c r="B39" s="399" t="s">
        <v>1048</v>
      </c>
      <c r="C39" s="17"/>
      <c r="D39" s="161"/>
      <c r="E39" s="161"/>
      <c r="F39" s="161"/>
      <c r="G39" s="161"/>
      <c r="H39" s="161"/>
      <c r="I39" s="161"/>
      <c r="J39" s="161"/>
      <c r="K39" s="9"/>
      <c r="L39" s="8"/>
    </row>
    <row r="40" spans="1:12" x14ac:dyDescent="0.2">
      <c r="A40" s="74">
        <f>+A37+1</f>
        <v>21</v>
      </c>
      <c r="B40" s="77" t="s">
        <v>1032</v>
      </c>
      <c r="C40" s="17" t="s">
        <v>11</v>
      </c>
      <c r="D40" s="161">
        <v>95</v>
      </c>
      <c r="E40" s="161">
        <f>ROUND(D40*0.2,2)</f>
        <v>19</v>
      </c>
      <c r="F40" s="161">
        <f>D40+E40</f>
        <v>114</v>
      </c>
      <c r="G40" s="161"/>
      <c r="H40" s="161">
        <v>104.17</v>
      </c>
      <c r="I40" s="161">
        <f>ROUND(H40*0.2,2)</f>
        <v>20.83</v>
      </c>
      <c r="J40" s="161">
        <f>H40+I40</f>
        <v>125</v>
      </c>
      <c r="K40" s="9">
        <f>J40-F40</f>
        <v>11</v>
      </c>
      <c r="L40" s="8">
        <f>IF(F40="","NEW",K40/F40)</f>
        <v>9.6491228070175433E-2</v>
      </c>
    </row>
    <row r="41" spans="1:12" x14ac:dyDescent="0.2">
      <c r="A41" s="74">
        <f>+A40+1</f>
        <v>22</v>
      </c>
      <c r="B41" s="77" t="s">
        <v>1049</v>
      </c>
      <c r="C41" s="17" t="s">
        <v>11</v>
      </c>
      <c r="D41" s="161">
        <v>47.5</v>
      </c>
      <c r="E41" s="161">
        <f>ROUND(D41*0.2,2)</f>
        <v>9.5</v>
      </c>
      <c r="F41" s="161">
        <f>D41+E41</f>
        <v>57</v>
      </c>
      <c r="G41" s="43"/>
      <c r="H41" s="161">
        <v>52.5</v>
      </c>
      <c r="I41" s="161">
        <f>ROUND(H41*0.2,2)</f>
        <v>10.5</v>
      </c>
      <c r="J41" s="161">
        <f>H41+I41</f>
        <v>63</v>
      </c>
      <c r="K41" s="9">
        <f>J41-F41</f>
        <v>6</v>
      </c>
      <c r="L41" s="8">
        <f>IF(F41="","NEW",K41/F41)</f>
        <v>0.10526315789473684</v>
      </c>
    </row>
    <row r="42" spans="1:12" x14ac:dyDescent="0.2">
      <c r="A42" s="74"/>
      <c r="B42" s="77"/>
      <c r="C42" s="17"/>
      <c r="D42" s="161"/>
      <c r="E42" s="161"/>
      <c r="F42" s="161"/>
      <c r="G42" s="161"/>
      <c r="H42" s="161"/>
      <c r="I42" s="161"/>
      <c r="J42" s="161"/>
      <c r="K42" s="9"/>
      <c r="L42" s="8"/>
    </row>
    <row r="43" spans="1:12" ht="18.75" thickBot="1" x14ac:dyDescent="0.25">
      <c r="A43" s="74"/>
      <c r="B43" s="412" t="s">
        <v>1050</v>
      </c>
      <c r="C43" s="17"/>
      <c r="D43" s="161"/>
      <c r="E43" s="161"/>
      <c r="F43" s="161"/>
      <c r="G43" s="161"/>
      <c r="H43" s="161"/>
      <c r="I43" s="161"/>
      <c r="J43" s="161"/>
      <c r="K43" s="9"/>
      <c r="L43" s="8"/>
    </row>
    <row r="44" spans="1:12" ht="18" thickTop="1" thickBot="1" x14ac:dyDescent="0.25">
      <c r="A44" s="74"/>
      <c r="B44" s="399" t="s">
        <v>1051</v>
      </c>
      <c r="C44" s="17"/>
      <c r="D44" s="161"/>
      <c r="E44" s="161"/>
      <c r="F44" s="161"/>
      <c r="G44" s="161"/>
      <c r="H44" s="161"/>
      <c r="I44" s="161"/>
      <c r="J44" s="161"/>
      <c r="K44" s="9"/>
      <c r="L44" s="8"/>
    </row>
    <row r="45" spans="1:12" x14ac:dyDescent="0.2">
      <c r="A45" s="74">
        <f>A41+1</f>
        <v>23</v>
      </c>
      <c r="B45" s="77" t="s">
        <v>1052</v>
      </c>
      <c r="C45" s="17" t="s">
        <v>11</v>
      </c>
      <c r="D45" s="161">
        <v>26.33</v>
      </c>
      <c r="E45" s="161">
        <f>ROUND(D45*0.2,2)</f>
        <v>5.27</v>
      </c>
      <c r="F45" s="161">
        <f>D45+E45</f>
        <v>31.599999999999998</v>
      </c>
      <c r="G45" s="161"/>
      <c r="H45" s="161">
        <v>29.17</v>
      </c>
      <c r="I45" s="161">
        <f>ROUND(H45*0.2,2)</f>
        <v>5.83</v>
      </c>
      <c r="J45" s="161">
        <f>H45+I45</f>
        <v>35</v>
      </c>
      <c r="K45" s="9">
        <f>J45-F45</f>
        <v>3.4000000000000021</v>
      </c>
      <c r="L45" s="8">
        <f>IF(F45="","NEW",K45/F45)</f>
        <v>0.10759493670886083</v>
      </c>
    </row>
    <row r="46" spans="1:12" x14ac:dyDescent="0.2">
      <c r="A46" s="74">
        <f>+A45+1</f>
        <v>24</v>
      </c>
      <c r="B46" s="77" t="s">
        <v>1053</v>
      </c>
      <c r="C46" s="17" t="s">
        <v>11</v>
      </c>
      <c r="D46" s="161">
        <v>46.67</v>
      </c>
      <c r="E46" s="161">
        <f>ROUND(D46*0.2,2)</f>
        <v>9.33</v>
      </c>
      <c r="F46" s="161">
        <f>D46+E46</f>
        <v>56</v>
      </c>
      <c r="G46" s="161"/>
      <c r="H46" s="161">
        <v>51.67</v>
      </c>
      <c r="I46" s="161">
        <f>ROUND(H46*0.2,2)</f>
        <v>10.33</v>
      </c>
      <c r="J46" s="161">
        <f>H46+I46</f>
        <v>62</v>
      </c>
      <c r="K46" s="9">
        <f>J46-F46</f>
        <v>6</v>
      </c>
      <c r="L46" s="8">
        <f>IF(F46="","NEW",K46/F46)</f>
        <v>0.10714285714285714</v>
      </c>
    </row>
    <row r="47" spans="1:12" x14ac:dyDescent="0.2">
      <c r="A47" s="74">
        <f>+A46+1</f>
        <v>25</v>
      </c>
      <c r="B47" s="77" t="s">
        <v>1054</v>
      </c>
      <c r="C47" s="17" t="s">
        <v>11</v>
      </c>
      <c r="D47" s="161">
        <v>88.33</v>
      </c>
      <c r="E47" s="161">
        <f>ROUND(D47*0.2,2)</f>
        <v>17.670000000000002</v>
      </c>
      <c r="F47" s="161">
        <f>D47+E47</f>
        <v>106</v>
      </c>
      <c r="G47" s="161"/>
      <c r="H47" s="161">
        <v>98.33</v>
      </c>
      <c r="I47" s="161">
        <f>ROUND(H47*0.2,2)</f>
        <v>19.670000000000002</v>
      </c>
      <c r="J47" s="161">
        <f>H47+I47</f>
        <v>118</v>
      </c>
      <c r="K47" s="9">
        <f>J47-F47</f>
        <v>12</v>
      </c>
      <c r="L47" s="8">
        <f>IF(F47="","NEW",K47/F47)</f>
        <v>0.11320754716981132</v>
      </c>
    </row>
    <row r="48" spans="1:12" x14ac:dyDescent="0.2">
      <c r="A48" s="74"/>
      <c r="B48" s="77"/>
      <c r="C48" s="17"/>
      <c r="D48" s="161"/>
      <c r="E48" s="161"/>
      <c r="F48" s="161"/>
      <c r="G48" s="161"/>
      <c r="H48" s="161"/>
      <c r="I48" s="161"/>
      <c r="J48" s="161"/>
      <c r="K48" s="9"/>
      <c r="L48" s="8"/>
    </row>
    <row r="49" spans="1:12" ht="17.25" thickBot="1" x14ac:dyDescent="0.25">
      <c r="A49" s="74"/>
      <c r="B49" s="399" t="s">
        <v>1055</v>
      </c>
      <c r="C49" s="17"/>
      <c r="D49" s="161"/>
      <c r="E49" s="161"/>
      <c r="F49" s="161"/>
      <c r="G49" s="161"/>
      <c r="H49" s="161"/>
      <c r="I49" s="161"/>
      <c r="J49" s="161"/>
      <c r="K49" s="9"/>
      <c r="L49" s="8"/>
    </row>
    <row r="50" spans="1:12" x14ac:dyDescent="0.2">
      <c r="A50" s="74">
        <f>+A47+1</f>
        <v>26</v>
      </c>
      <c r="B50" s="77" t="s">
        <v>1056</v>
      </c>
      <c r="C50" s="17" t="s">
        <v>11</v>
      </c>
      <c r="D50" s="161">
        <v>46.67</v>
      </c>
      <c r="E50" s="161">
        <f>ROUND(D50*0.2,2)</f>
        <v>9.33</v>
      </c>
      <c r="F50" s="161">
        <f>D50+E50</f>
        <v>56</v>
      </c>
      <c r="G50" s="161"/>
      <c r="H50" s="161">
        <v>51.67</v>
      </c>
      <c r="I50" s="161">
        <f>ROUND(H50*0.2,2)</f>
        <v>10.33</v>
      </c>
      <c r="J50" s="161">
        <f>H50+I50</f>
        <v>62</v>
      </c>
      <c r="K50" s="9">
        <f>J50-F50</f>
        <v>6</v>
      </c>
      <c r="L50" s="8">
        <f>IF(F50="","NEW",K50/F50)</f>
        <v>0.10714285714285714</v>
      </c>
    </row>
    <row r="51" spans="1:12" x14ac:dyDescent="0.2">
      <c r="A51" s="74">
        <f>+A50+1</f>
        <v>27</v>
      </c>
      <c r="B51" s="77" t="s">
        <v>1057</v>
      </c>
      <c r="C51" s="17" t="s">
        <v>11</v>
      </c>
      <c r="D51" s="161">
        <v>88.33</v>
      </c>
      <c r="E51" s="161">
        <f>ROUND(D51*0.2,2)</f>
        <v>17.670000000000002</v>
      </c>
      <c r="F51" s="161">
        <f>D51+E51</f>
        <v>106</v>
      </c>
      <c r="G51" s="43"/>
      <c r="H51" s="161">
        <v>98.33</v>
      </c>
      <c r="I51" s="161">
        <f>ROUND(H51*0.2,2)</f>
        <v>19.670000000000002</v>
      </c>
      <c r="J51" s="161">
        <f>H51+I51</f>
        <v>118</v>
      </c>
      <c r="K51" s="9">
        <f>J51-F51</f>
        <v>12</v>
      </c>
      <c r="L51" s="8">
        <f>IF(F51="","NEW",K51/F51)</f>
        <v>0.11320754716981132</v>
      </c>
    </row>
    <row r="52" spans="1:12" x14ac:dyDescent="0.2">
      <c r="A52" s="74">
        <f>+A51+1</f>
        <v>28</v>
      </c>
      <c r="B52" s="77" t="s">
        <v>1058</v>
      </c>
      <c r="C52" s="17" t="s">
        <v>11</v>
      </c>
      <c r="D52" s="161">
        <v>58.33</v>
      </c>
      <c r="E52" s="161">
        <f>ROUND(D52*0.2,2)</f>
        <v>11.67</v>
      </c>
      <c r="F52" s="161">
        <f>D52+E52</f>
        <v>70</v>
      </c>
      <c r="G52" s="161"/>
      <c r="H52" s="161">
        <v>65</v>
      </c>
      <c r="I52" s="161">
        <f>ROUND(H52*0.2,2)</f>
        <v>13</v>
      </c>
      <c r="J52" s="161">
        <f>H52+I52</f>
        <v>78</v>
      </c>
      <c r="K52" s="9">
        <f>J52-F52</f>
        <v>8</v>
      </c>
      <c r="L52" s="8">
        <f>IF(F52="","NEW",K52/F52)</f>
        <v>0.11428571428571428</v>
      </c>
    </row>
    <row r="53" spans="1:12" x14ac:dyDescent="0.2">
      <c r="A53" s="74"/>
      <c r="B53" s="77"/>
      <c r="C53" s="17"/>
      <c r="D53" s="161"/>
      <c r="E53" s="161"/>
      <c r="F53" s="161"/>
      <c r="G53" s="161"/>
      <c r="H53" s="161"/>
      <c r="I53" s="161"/>
      <c r="J53" s="161"/>
      <c r="K53" s="9"/>
      <c r="L53" s="8"/>
    </row>
    <row r="54" spans="1:12" ht="18.75" thickBot="1" x14ac:dyDescent="0.25">
      <c r="A54" s="74"/>
      <c r="B54" s="412" t="s">
        <v>1059</v>
      </c>
      <c r="C54" s="17"/>
      <c r="D54" s="161"/>
      <c r="E54" s="161"/>
      <c r="F54" s="161"/>
      <c r="G54" s="161"/>
      <c r="H54" s="161"/>
      <c r="I54" s="161"/>
      <c r="J54" s="161"/>
      <c r="K54" s="9"/>
      <c r="L54" s="8"/>
    </row>
    <row r="55" spans="1:12" ht="18" thickTop="1" thickBot="1" x14ac:dyDescent="0.25">
      <c r="A55" s="74"/>
      <c r="B55" s="399" t="s">
        <v>1060</v>
      </c>
      <c r="C55" s="17"/>
      <c r="D55" s="161"/>
      <c r="E55" s="161"/>
      <c r="F55" s="161"/>
      <c r="G55" s="161"/>
      <c r="H55" s="161"/>
      <c r="I55" s="161"/>
      <c r="J55" s="161"/>
      <c r="K55" s="9"/>
      <c r="L55" s="8"/>
    </row>
    <row r="56" spans="1:12" x14ac:dyDescent="0.2">
      <c r="A56" s="74">
        <f>+A52+1</f>
        <v>29</v>
      </c>
      <c r="B56" s="77" t="s">
        <v>1061</v>
      </c>
      <c r="C56" s="17" t="s">
        <v>11</v>
      </c>
      <c r="D56" s="161">
        <v>247.5</v>
      </c>
      <c r="E56" s="161">
        <f t="shared" ref="E56:E62" si="6">ROUND(D56*0.2,2)</f>
        <v>49.5</v>
      </c>
      <c r="F56" s="161">
        <f t="shared" ref="F56:F62" si="7">D56+E56</f>
        <v>297</v>
      </c>
      <c r="G56" s="161"/>
      <c r="H56" s="161">
        <v>272.5</v>
      </c>
      <c r="I56" s="161">
        <f t="shared" ref="I56:I62" si="8">ROUND(H56*0.2,2)</f>
        <v>54.5</v>
      </c>
      <c r="J56" s="161">
        <f t="shared" ref="J56:J62" si="9">H56+I56</f>
        <v>327</v>
      </c>
      <c r="K56" s="9">
        <f t="shared" ref="K56:K62" si="10">J56-F56</f>
        <v>30</v>
      </c>
      <c r="L56" s="8">
        <f t="shared" ref="L56:L62" si="11">IF(F56="","NEW",K56/F56)</f>
        <v>0.10101010101010101</v>
      </c>
    </row>
    <row r="57" spans="1:12" x14ac:dyDescent="0.2">
      <c r="A57" s="74">
        <f t="shared" ref="A57:A62" si="12">A56+1</f>
        <v>30</v>
      </c>
      <c r="B57" s="77" t="s">
        <v>1062</v>
      </c>
      <c r="C57" s="17" t="s">
        <v>11</v>
      </c>
      <c r="D57" s="161">
        <v>370</v>
      </c>
      <c r="E57" s="161">
        <f t="shared" si="6"/>
        <v>74</v>
      </c>
      <c r="F57" s="161">
        <f t="shared" si="7"/>
        <v>444</v>
      </c>
      <c r="G57" s="161"/>
      <c r="H57" s="161">
        <v>408.33</v>
      </c>
      <c r="I57" s="161">
        <f t="shared" si="8"/>
        <v>81.67</v>
      </c>
      <c r="J57" s="161">
        <f t="shared" si="9"/>
        <v>490</v>
      </c>
      <c r="K57" s="9">
        <f t="shared" si="10"/>
        <v>46</v>
      </c>
      <c r="L57" s="8">
        <f t="shared" si="11"/>
        <v>0.1036036036036036</v>
      </c>
    </row>
    <row r="58" spans="1:12" x14ac:dyDescent="0.2">
      <c r="A58" s="74">
        <f t="shared" si="12"/>
        <v>31</v>
      </c>
      <c r="B58" s="77" t="s">
        <v>1063</v>
      </c>
      <c r="C58" s="17" t="s">
        <v>11</v>
      </c>
      <c r="D58" s="161">
        <v>273.33</v>
      </c>
      <c r="E58" s="161">
        <f t="shared" si="6"/>
        <v>54.67</v>
      </c>
      <c r="F58" s="161">
        <f t="shared" si="7"/>
        <v>328</v>
      </c>
      <c r="G58" s="161"/>
      <c r="H58" s="161">
        <v>300.83</v>
      </c>
      <c r="I58" s="161">
        <f t="shared" si="8"/>
        <v>60.17</v>
      </c>
      <c r="J58" s="161">
        <f t="shared" si="9"/>
        <v>361</v>
      </c>
      <c r="K58" s="9">
        <f t="shared" si="10"/>
        <v>33</v>
      </c>
      <c r="L58" s="8">
        <f t="shared" si="11"/>
        <v>0.10060975609756098</v>
      </c>
    </row>
    <row r="59" spans="1:12" x14ac:dyDescent="0.2">
      <c r="A59" s="74">
        <f t="shared" si="12"/>
        <v>32</v>
      </c>
      <c r="B59" s="77" t="s">
        <v>1064</v>
      </c>
      <c r="C59" s="17" t="s">
        <v>11</v>
      </c>
      <c r="D59" s="161">
        <v>370</v>
      </c>
      <c r="E59" s="161">
        <f t="shared" si="6"/>
        <v>74</v>
      </c>
      <c r="F59" s="161">
        <f t="shared" si="7"/>
        <v>444</v>
      </c>
      <c r="G59" s="161"/>
      <c r="H59" s="161">
        <v>407.5</v>
      </c>
      <c r="I59" s="161">
        <f t="shared" si="8"/>
        <v>81.5</v>
      </c>
      <c r="J59" s="161">
        <f t="shared" si="9"/>
        <v>489</v>
      </c>
      <c r="K59" s="9">
        <f t="shared" si="10"/>
        <v>45</v>
      </c>
      <c r="L59" s="8">
        <f t="shared" si="11"/>
        <v>0.10135135135135136</v>
      </c>
    </row>
    <row r="60" spans="1:12" x14ac:dyDescent="0.2">
      <c r="A60" s="74">
        <f t="shared" si="12"/>
        <v>33</v>
      </c>
      <c r="B60" s="75" t="s">
        <v>1065</v>
      </c>
      <c r="C60" s="17" t="s">
        <v>11</v>
      </c>
      <c r="D60" s="161">
        <v>120</v>
      </c>
      <c r="E60" s="161">
        <f t="shared" si="6"/>
        <v>24</v>
      </c>
      <c r="F60" s="161">
        <f t="shared" si="7"/>
        <v>144</v>
      </c>
      <c r="G60" s="161"/>
      <c r="H60" s="161">
        <v>133.33000000000001</v>
      </c>
      <c r="I60" s="161">
        <f t="shared" si="8"/>
        <v>26.67</v>
      </c>
      <c r="J60" s="161">
        <f t="shared" si="9"/>
        <v>160</v>
      </c>
      <c r="K60" s="9">
        <f t="shared" si="10"/>
        <v>16</v>
      </c>
      <c r="L60" s="8">
        <f t="shared" si="11"/>
        <v>0.1111111111111111</v>
      </c>
    </row>
    <row r="61" spans="1:12" x14ac:dyDescent="0.2">
      <c r="A61" s="74">
        <f t="shared" si="12"/>
        <v>34</v>
      </c>
      <c r="B61" s="77" t="s">
        <v>1066</v>
      </c>
      <c r="C61" s="17" t="s">
        <v>11</v>
      </c>
      <c r="D61" s="161">
        <v>44.9</v>
      </c>
      <c r="E61" s="161">
        <f t="shared" si="6"/>
        <v>8.98</v>
      </c>
      <c r="F61" s="161">
        <f t="shared" si="7"/>
        <v>53.879999999999995</v>
      </c>
      <c r="G61" s="161"/>
      <c r="H61" s="161">
        <v>50</v>
      </c>
      <c r="I61" s="161">
        <f t="shared" si="8"/>
        <v>10</v>
      </c>
      <c r="J61" s="161">
        <f t="shared" si="9"/>
        <v>60</v>
      </c>
      <c r="K61" s="9">
        <f t="shared" si="10"/>
        <v>6.1200000000000045</v>
      </c>
      <c r="L61" s="8">
        <f t="shared" si="11"/>
        <v>0.11358574610244998</v>
      </c>
    </row>
    <row r="62" spans="1:12" x14ac:dyDescent="0.2">
      <c r="A62" s="74">
        <f t="shared" si="12"/>
        <v>35</v>
      </c>
      <c r="B62" s="75" t="s">
        <v>1067</v>
      </c>
      <c r="C62" s="17" t="s">
        <v>11</v>
      </c>
      <c r="D62" s="161">
        <v>58.75</v>
      </c>
      <c r="E62" s="161">
        <f t="shared" si="6"/>
        <v>11.75</v>
      </c>
      <c r="F62" s="161">
        <f t="shared" si="7"/>
        <v>70.5</v>
      </c>
      <c r="G62" s="161"/>
      <c r="H62" s="161">
        <v>65</v>
      </c>
      <c r="I62" s="161">
        <f t="shared" si="8"/>
        <v>13</v>
      </c>
      <c r="J62" s="161">
        <f t="shared" si="9"/>
        <v>78</v>
      </c>
      <c r="K62" s="9">
        <f t="shared" si="10"/>
        <v>7.5</v>
      </c>
      <c r="L62" s="8">
        <f t="shared" si="11"/>
        <v>0.10638297872340426</v>
      </c>
    </row>
    <row r="63" spans="1:12" x14ac:dyDescent="0.2">
      <c r="A63" s="74"/>
      <c r="B63" s="75"/>
      <c r="C63" s="17"/>
      <c r="D63" s="161"/>
      <c r="E63" s="161"/>
      <c r="F63" s="161"/>
      <c r="G63" s="161"/>
      <c r="H63" s="161"/>
      <c r="I63" s="161"/>
      <c r="J63" s="161"/>
      <c r="K63" s="9"/>
      <c r="L63" s="8"/>
    </row>
    <row r="64" spans="1:12" ht="17.25" thickBot="1" x14ac:dyDescent="0.25">
      <c r="A64" s="74"/>
      <c r="B64" s="399" t="s">
        <v>1068</v>
      </c>
      <c r="C64" s="17"/>
      <c r="D64" s="161"/>
      <c r="E64" s="161"/>
      <c r="F64" s="161"/>
      <c r="G64" s="161"/>
      <c r="H64" s="161"/>
      <c r="I64" s="161"/>
      <c r="J64" s="161"/>
      <c r="K64" s="9"/>
      <c r="L64" s="8"/>
    </row>
    <row r="65" spans="1:12" x14ac:dyDescent="0.2">
      <c r="A65" s="74">
        <f>A62+1</f>
        <v>36</v>
      </c>
      <c r="B65" s="77" t="s">
        <v>1069</v>
      </c>
      <c r="C65" s="17" t="s">
        <v>11</v>
      </c>
      <c r="D65" s="161">
        <v>40</v>
      </c>
      <c r="E65" s="161">
        <f>ROUND(D65*0.2,2)</f>
        <v>8</v>
      </c>
      <c r="F65" s="161">
        <f>D65+E65</f>
        <v>48</v>
      </c>
      <c r="G65" s="161"/>
      <c r="H65" s="161">
        <v>44.17</v>
      </c>
      <c r="I65" s="161">
        <f>ROUND(H65*0.2,2)</f>
        <v>8.83</v>
      </c>
      <c r="J65" s="161">
        <f>H65+I65</f>
        <v>53</v>
      </c>
      <c r="K65" s="9">
        <f>J65-F65</f>
        <v>5</v>
      </c>
      <c r="L65" s="8">
        <f>IF(F65="","NEW",K65/F65)</f>
        <v>0.10416666666666667</v>
      </c>
    </row>
    <row r="66" spans="1:12" x14ac:dyDescent="0.2">
      <c r="A66" s="74">
        <f>A65+1</f>
        <v>37</v>
      </c>
      <c r="B66" s="77" t="s">
        <v>1070</v>
      </c>
      <c r="C66" s="17" t="s">
        <v>11</v>
      </c>
      <c r="D66" s="161">
        <v>16.670000000000002</v>
      </c>
      <c r="E66" s="161">
        <f>ROUND(D66*0.2,2)</f>
        <v>3.33</v>
      </c>
      <c r="F66" s="161">
        <f>D66+E66</f>
        <v>20</v>
      </c>
      <c r="G66" s="161"/>
      <c r="H66" s="161">
        <v>18.329999999999998</v>
      </c>
      <c r="I66" s="161">
        <f>ROUND(H66*0.2,2)</f>
        <v>3.67</v>
      </c>
      <c r="J66" s="161">
        <f>H66+I66</f>
        <v>22</v>
      </c>
      <c r="K66" s="9">
        <f>J66-F66</f>
        <v>2</v>
      </c>
      <c r="L66" s="8">
        <f>IF(F66="","NEW",K66/F66)</f>
        <v>0.1</v>
      </c>
    </row>
    <row r="67" spans="1:12" x14ac:dyDescent="0.2">
      <c r="A67" s="74">
        <f>A66+1</f>
        <v>38</v>
      </c>
      <c r="B67" s="77" t="s">
        <v>1071</v>
      </c>
      <c r="C67" s="17" t="s">
        <v>11</v>
      </c>
      <c r="D67" s="161">
        <v>3.58</v>
      </c>
      <c r="E67" s="161">
        <f>ROUND(D67*0.2,2)</f>
        <v>0.72</v>
      </c>
      <c r="F67" s="161">
        <f>D67+E67</f>
        <v>4.3</v>
      </c>
      <c r="G67" s="161"/>
      <c r="H67" s="161">
        <v>4.17</v>
      </c>
      <c r="I67" s="161">
        <f>ROUND(H67*0.2,2)</f>
        <v>0.83</v>
      </c>
      <c r="J67" s="161">
        <f>H67+I67</f>
        <v>5</v>
      </c>
      <c r="K67" s="9">
        <f>J67-F67</f>
        <v>0.70000000000000018</v>
      </c>
      <c r="L67" s="8">
        <f>IF(F67="","NEW",K67/F67)</f>
        <v>0.16279069767441864</v>
      </c>
    </row>
    <row r="68" spans="1:12" x14ac:dyDescent="0.2">
      <c r="A68" s="74">
        <f>A67+1</f>
        <v>39</v>
      </c>
      <c r="B68" s="77" t="s">
        <v>1072</v>
      </c>
      <c r="C68" s="17" t="s">
        <v>11</v>
      </c>
      <c r="D68" s="161">
        <v>75</v>
      </c>
      <c r="E68" s="161">
        <f>ROUND(D68*0.2,2)</f>
        <v>15</v>
      </c>
      <c r="F68" s="161">
        <f>D68+E68</f>
        <v>90</v>
      </c>
      <c r="G68" s="161"/>
      <c r="H68" s="161">
        <v>83.33</v>
      </c>
      <c r="I68" s="161">
        <f>ROUND(H68*0.2,2)</f>
        <v>16.670000000000002</v>
      </c>
      <c r="J68" s="161">
        <f>H68+I68</f>
        <v>100</v>
      </c>
      <c r="K68" s="9">
        <f>J68-F68</f>
        <v>10</v>
      </c>
      <c r="L68" s="8">
        <f>IF(F68="","NEW",K68/F68)</f>
        <v>0.1111111111111111</v>
      </c>
    </row>
    <row r="69" spans="1:12" x14ac:dyDescent="0.2">
      <c r="A69" s="74"/>
      <c r="B69" s="77"/>
      <c r="C69" s="17"/>
      <c r="D69" s="161"/>
      <c r="E69" s="161"/>
      <c r="F69" s="161"/>
      <c r="G69" s="161"/>
      <c r="H69" s="161"/>
      <c r="I69" s="161"/>
      <c r="J69" s="161"/>
      <c r="K69" s="9"/>
      <c r="L69" s="8"/>
    </row>
    <row r="70" spans="1:12" ht="17.25" thickBot="1" x14ac:dyDescent="0.25">
      <c r="A70" s="74"/>
      <c r="B70" s="399" t="s">
        <v>1073</v>
      </c>
      <c r="C70" s="17"/>
      <c r="D70" s="161"/>
      <c r="E70" s="161"/>
      <c r="F70" s="161"/>
      <c r="G70" s="161"/>
      <c r="H70" s="161"/>
      <c r="I70" s="161"/>
      <c r="J70" s="161"/>
      <c r="K70" s="9"/>
      <c r="L70" s="8"/>
    </row>
    <row r="71" spans="1:12" x14ac:dyDescent="0.2">
      <c r="A71" s="74">
        <f>A68+1</f>
        <v>40</v>
      </c>
      <c r="B71" s="77" t="s">
        <v>1074</v>
      </c>
      <c r="C71" s="17" t="s">
        <v>11</v>
      </c>
      <c r="D71" s="161">
        <v>194</v>
      </c>
      <c r="E71" s="161">
        <f>ROUND(D71*0.2,2)</f>
        <v>38.799999999999997</v>
      </c>
      <c r="F71" s="161">
        <f>D71+E71</f>
        <v>232.8</v>
      </c>
      <c r="G71" s="161"/>
      <c r="H71" s="161">
        <v>215</v>
      </c>
      <c r="I71" s="161">
        <f>ROUND(H71*0.2,2)</f>
        <v>43</v>
      </c>
      <c r="J71" s="161">
        <f>H71+I71</f>
        <v>258</v>
      </c>
      <c r="K71" s="9">
        <f>J71-F71</f>
        <v>25.199999999999989</v>
      </c>
      <c r="L71" s="8">
        <f>IF(F71="","NEW",K71/F71)</f>
        <v>0.10824742268041232</v>
      </c>
    </row>
    <row r="72" spans="1:12" x14ac:dyDescent="0.2">
      <c r="A72" s="74">
        <f t="shared" ref="A72:A81" si="13">+A71+1</f>
        <v>41</v>
      </c>
      <c r="B72" s="77" t="s">
        <v>1075</v>
      </c>
      <c r="C72" s="17" t="s">
        <v>11</v>
      </c>
      <c r="D72" s="161">
        <v>141.25</v>
      </c>
      <c r="E72" s="161">
        <f>ROUND(D72*0.2,2)</f>
        <v>28.25</v>
      </c>
      <c r="F72" s="161">
        <f>D72+E72</f>
        <v>169.5</v>
      </c>
      <c r="G72" s="161"/>
      <c r="H72" s="161">
        <v>155.83000000000001</v>
      </c>
      <c r="I72" s="161">
        <f>ROUND(H72*0.2,2)</f>
        <v>31.17</v>
      </c>
      <c r="J72" s="161">
        <f>H72+I72</f>
        <v>187</v>
      </c>
      <c r="K72" s="9">
        <f>J72-F72</f>
        <v>17.5</v>
      </c>
      <c r="L72" s="8">
        <f>IF(F72="","NEW",K72/F72)</f>
        <v>0.10324483775811209</v>
      </c>
    </row>
    <row r="73" spans="1:12" x14ac:dyDescent="0.2">
      <c r="A73" s="74">
        <f t="shared" si="13"/>
        <v>42</v>
      </c>
      <c r="B73" s="77" t="s">
        <v>1076</v>
      </c>
      <c r="C73" s="17" t="s">
        <v>11</v>
      </c>
      <c r="D73" s="161">
        <v>117.4</v>
      </c>
      <c r="E73" s="161">
        <f>ROUND(D73*0.2,2)</f>
        <v>23.48</v>
      </c>
      <c r="F73" s="161">
        <f>D73+E73</f>
        <v>140.88</v>
      </c>
      <c r="G73" s="161"/>
      <c r="H73" s="161">
        <v>129.16999999999999</v>
      </c>
      <c r="I73" s="161">
        <f>ROUND(H73*0.2,2)</f>
        <v>25.83</v>
      </c>
      <c r="J73" s="161">
        <f>H73+I73</f>
        <v>155</v>
      </c>
      <c r="K73" s="9">
        <f>J73-F73</f>
        <v>14.120000000000005</v>
      </c>
      <c r="L73" s="8">
        <f>IF(F73="","NEW",K73/F73)</f>
        <v>0.10022714366837028</v>
      </c>
    </row>
    <row r="74" spans="1:12" x14ac:dyDescent="0.2">
      <c r="A74" s="74">
        <f t="shared" si="13"/>
        <v>43</v>
      </c>
      <c r="B74" s="77" t="s">
        <v>1077</v>
      </c>
      <c r="C74" s="17" t="s">
        <v>11</v>
      </c>
      <c r="D74" s="161">
        <v>184.3</v>
      </c>
      <c r="E74" s="161">
        <f>ROUND(D74*0.2,2)</f>
        <v>36.86</v>
      </c>
      <c r="F74" s="161">
        <f>D74+E74</f>
        <v>221.16000000000003</v>
      </c>
      <c r="G74" s="161"/>
      <c r="H74" s="161">
        <v>203.33</v>
      </c>
      <c r="I74" s="161">
        <f>ROUND(H74*0.2,2)</f>
        <v>40.67</v>
      </c>
      <c r="J74" s="161">
        <f>H74+I74</f>
        <v>244</v>
      </c>
      <c r="K74" s="9">
        <f>J74-F74</f>
        <v>22.839999999999975</v>
      </c>
      <c r="L74" s="8">
        <f>IF(F74="","NEW",K74/F74)</f>
        <v>0.10327364803761969</v>
      </c>
    </row>
    <row r="75" spans="1:12" x14ac:dyDescent="0.2">
      <c r="A75" s="74">
        <f t="shared" si="13"/>
        <v>44</v>
      </c>
      <c r="B75" s="77" t="s">
        <v>1071</v>
      </c>
      <c r="C75" s="17" t="s">
        <v>11</v>
      </c>
      <c r="D75" s="161">
        <v>32.200000000000003</v>
      </c>
      <c r="E75" s="161">
        <f>ROUND(D75*0.2,2)</f>
        <v>6.44</v>
      </c>
      <c r="F75" s="161">
        <f>D75+E75</f>
        <v>38.64</v>
      </c>
      <c r="G75" s="161"/>
      <c r="H75" s="161">
        <v>35.83</v>
      </c>
      <c r="I75" s="161">
        <f>ROUND(H75*0.2,2)</f>
        <v>7.17</v>
      </c>
      <c r="J75" s="161">
        <f>H75+I75</f>
        <v>43</v>
      </c>
      <c r="K75" s="9">
        <f>J75-F75</f>
        <v>4.3599999999999994</v>
      </c>
      <c r="L75" s="8">
        <f>IF(F75="","NEW",K75/F75)</f>
        <v>0.11283643892339543</v>
      </c>
    </row>
    <row r="76" spans="1:12" x14ac:dyDescent="0.2">
      <c r="A76" s="74">
        <f t="shared" si="13"/>
        <v>45</v>
      </c>
      <c r="B76" s="77" t="s">
        <v>1078</v>
      </c>
      <c r="C76" s="17" t="s">
        <v>11</v>
      </c>
      <c r="D76" s="636" t="s">
        <v>1079</v>
      </c>
      <c r="E76" s="637"/>
      <c r="F76" s="637"/>
      <c r="G76" s="637"/>
      <c r="H76" s="637"/>
      <c r="I76" s="637"/>
      <c r="J76" s="638"/>
      <c r="K76" s="9"/>
      <c r="L76" s="8"/>
    </row>
    <row r="77" spans="1:12" x14ac:dyDescent="0.2">
      <c r="A77" s="74">
        <f t="shared" si="13"/>
        <v>46</v>
      </c>
      <c r="B77" s="77" t="s">
        <v>1080</v>
      </c>
      <c r="C77" s="17" t="s">
        <v>11</v>
      </c>
      <c r="D77" s="161">
        <v>26.14</v>
      </c>
      <c r="E77" s="161">
        <f>ROUND(D77*0.2,2)</f>
        <v>5.23</v>
      </c>
      <c r="F77" s="161">
        <f>D77+E77</f>
        <v>31.37</v>
      </c>
      <c r="G77" s="161"/>
      <c r="H77" s="161">
        <v>29.17</v>
      </c>
      <c r="I77" s="161">
        <f>ROUND(H77*0.2,2)</f>
        <v>5.83</v>
      </c>
      <c r="J77" s="161">
        <f>H77+I77</f>
        <v>35</v>
      </c>
      <c r="K77" s="9">
        <f>J77-F77</f>
        <v>3.629999999999999</v>
      </c>
      <c r="L77" s="8">
        <f>IF(F77="","NEW",K77/F77)</f>
        <v>0.11571565189671658</v>
      </c>
    </row>
    <row r="78" spans="1:12" x14ac:dyDescent="0.2">
      <c r="A78" s="74">
        <f t="shared" si="13"/>
        <v>47</v>
      </c>
      <c r="B78" s="75" t="s">
        <v>1081</v>
      </c>
      <c r="C78" s="17" t="s">
        <v>11</v>
      </c>
      <c r="D78" s="161">
        <v>51.55</v>
      </c>
      <c r="E78" s="161">
        <f>ROUND(D78*0.2,2)</f>
        <v>10.31</v>
      </c>
      <c r="F78" s="161">
        <f>D78+E78</f>
        <v>61.86</v>
      </c>
      <c r="G78" s="161"/>
      <c r="H78" s="161">
        <v>56.67</v>
      </c>
      <c r="I78" s="161">
        <f>ROUND(H78*0.2,2)</f>
        <v>11.33</v>
      </c>
      <c r="J78" s="161">
        <f>H78+I78</f>
        <v>68</v>
      </c>
      <c r="K78" s="9">
        <f>J78-F78</f>
        <v>6.1400000000000006</v>
      </c>
      <c r="L78" s="8">
        <f>IF(F78="","NEW",K78/F78)</f>
        <v>9.9256385386356297E-2</v>
      </c>
    </row>
    <row r="79" spans="1:12" x14ac:dyDescent="0.2">
      <c r="A79" s="74">
        <f t="shared" si="13"/>
        <v>48</v>
      </c>
      <c r="B79" s="75" t="s">
        <v>1082</v>
      </c>
      <c r="C79" s="17" t="s">
        <v>11</v>
      </c>
      <c r="D79" s="161">
        <v>51.55</v>
      </c>
      <c r="E79" s="161">
        <f>ROUND(D79*0.2,2)</f>
        <v>10.31</v>
      </c>
      <c r="F79" s="161">
        <f>D79+E79</f>
        <v>61.86</v>
      </c>
      <c r="G79" s="161"/>
      <c r="H79" s="161">
        <v>56.67</v>
      </c>
      <c r="I79" s="161">
        <f>ROUND(H79*0.2,2)</f>
        <v>11.33</v>
      </c>
      <c r="J79" s="161">
        <f>H79+I79</f>
        <v>68</v>
      </c>
      <c r="K79" s="9">
        <f>J79-F79</f>
        <v>6.1400000000000006</v>
      </c>
      <c r="L79" s="8">
        <f>IF(F79="","NEW",K79/F79)</f>
        <v>9.9256385386356297E-2</v>
      </c>
    </row>
    <row r="80" spans="1:12" x14ac:dyDescent="0.2">
      <c r="A80" s="74">
        <f t="shared" si="13"/>
        <v>49</v>
      </c>
      <c r="B80" s="75" t="s">
        <v>1083</v>
      </c>
      <c r="C80" s="17" t="s">
        <v>11</v>
      </c>
      <c r="D80" s="161">
        <v>77.400000000000006</v>
      </c>
      <c r="E80" s="161">
        <f>ROUND(D80*0.2,2)</f>
        <v>15.48</v>
      </c>
      <c r="F80" s="161">
        <f>D80+E80</f>
        <v>92.88000000000001</v>
      </c>
      <c r="G80" s="161"/>
      <c r="H80" s="161">
        <v>85.83</v>
      </c>
      <c r="I80" s="161">
        <f>ROUND(H80*0.2,2)</f>
        <v>17.170000000000002</v>
      </c>
      <c r="J80" s="161">
        <f>H80+I80</f>
        <v>103</v>
      </c>
      <c r="K80" s="9">
        <f>J80-F80</f>
        <v>10.11999999999999</v>
      </c>
      <c r="L80" s="8">
        <f>IF(F80="","NEW",K80/F80)</f>
        <v>0.10895779500430652</v>
      </c>
    </row>
    <row r="81" spans="1:13" x14ac:dyDescent="0.2">
      <c r="A81" s="74">
        <f t="shared" si="13"/>
        <v>50</v>
      </c>
      <c r="B81" s="77" t="s">
        <v>1084</v>
      </c>
      <c r="C81" s="17" t="s">
        <v>11</v>
      </c>
      <c r="D81" s="161">
        <v>124.3</v>
      </c>
      <c r="E81" s="161">
        <f>ROUND(D81*0.2,2)</f>
        <v>24.86</v>
      </c>
      <c r="F81" s="161">
        <f>D81+E81</f>
        <v>149.16</v>
      </c>
      <c r="G81" s="161"/>
      <c r="H81" s="161">
        <v>137.5</v>
      </c>
      <c r="I81" s="161">
        <f>ROUND(H81*0.2,2)</f>
        <v>27.5</v>
      </c>
      <c r="J81" s="161">
        <f>H81+I81</f>
        <v>165</v>
      </c>
      <c r="K81" s="9">
        <f>J81-F81</f>
        <v>15.840000000000003</v>
      </c>
      <c r="L81" s="8">
        <f>IF(F81="","NEW",K81/F81)</f>
        <v>0.10619469026548675</v>
      </c>
    </row>
    <row r="82" spans="1:13" x14ac:dyDescent="0.2">
      <c r="A82" s="74"/>
      <c r="B82" s="77"/>
      <c r="C82" s="17"/>
      <c r="D82" s="161"/>
      <c r="E82" s="161"/>
      <c r="F82" s="161"/>
      <c r="G82" s="161"/>
      <c r="H82" s="161"/>
      <c r="I82" s="161"/>
      <c r="J82" s="161"/>
      <c r="K82" s="9"/>
      <c r="L82" s="8"/>
    </row>
    <row r="83" spans="1:13" ht="17.25" thickBot="1" x14ac:dyDescent="0.25">
      <c r="A83" s="74"/>
      <c r="B83" s="399" t="s">
        <v>1085</v>
      </c>
      <c r="C83" s="17"/>
      <c r="D83" s="161"/>
      <c r="E83" s="161"/>
      <c r="F83" s="161"/>
      <c r="G83" s="161"/>
      <c r="H83" s="161"/>
      <c r="I83" s="161"/>
      <c r="J83" s="161"/>
      <c r="K83" s="9"/>
      <c r="L83" s="8"/>
    </row>
    <row r="84" spans="1:13" x14ac:dyDescent="0.2">
      <c r="A84" s="74">
        <f>A81+1</f>
        <v>51</v>
      </c>
      <c r="B84" s="77" t="s">
        <v>1086</v>
      </c>
      <c r="C84" s="17" t="s">
        <v>11</v>
      </c>
      <c r="D84" s="161">
        <v>20.55</v>
      </c>
      <c r="E84" s="161">
        <f>ROUND(D84*0.2,2)</f>
        <v>4.1100000000000003</v>
      </c>
      <c r="F84" s="161">
        <f>D84+E84</f>
        <v>24.66</v>
      </c>
      <c r="G84" s="161"/>
      <c r="H84" s="161">
        <v>25</v>
      </c>
      <c r="I84" s="161">
        <f>ROUND(H84*0.2,2)</f>
        <v>5</v>
      </c>
      <c r="J84" s="161">
        <f>H84+I84</f>
        <v>30</v>
      </c>
      <c r="K84" s="9">
        <f>J84-F84</f>
        <v>5.34</v>
      </c>
      <c r="L84" s="8">
        <f>IF(F84="","NEW",K84/F84)</f>
        <v>0.21654501216545011</v>
      </c>
    </row>
    <row r="85" spans="1:13" x14ac:dyDescent="0.2">
      <c r="A85" s="74">
        <f>+A84+1</f>
        <v>52</v>
      </c>
      <c r="B85" s="77" t="s">
        <v>1087</v>
      </c>
      <c r="C85" s="17" t="s">
        <v>11</v>
      </c>
      <c r="D85" s="161">
        <v>61.65</v>
      </c>
      <c r="E85" s="161">
        <f>ROUND(D85*0.2,2)</f>
        <v>12.33</v>
      </c>
      <c r="F85" s="161">
        <f>D85+E85</f>
        <v>73.98</v>
      </c>
      <c r="G85" s="161"/>
      <c r="H85" s="161">
        <v>68.33</v>
      </c>
      <c r="I85" s="161">
        <f>ROUND(H85*0.2,2)</f>
        <v>13.67</v>
      </c>
      <c r="J85" s="161">
        <f>H85+I85</f>
        <v>82</v>
      </c>
      <c r="K85" s="9">
        <f>J85-F85</f>
        <v>8.019999999999996</v>
      </c>
      <c r="L85" s="8">
        <f>IF(F85="","NEW",K85/F85)</f>
        <v>0.10840767775074338</v>
      </c>
    </row>
    <row r="86" spans="1:13" x14ac:dyDescent="0.2">
      <c r="A86" s="74"/>
      <c r="B86" s="77"/>
      <c r="C86" s="17"/>
      <c r="D86" s="161"/>
      <c r="E86" s="161"/>
      <c r="F86" s="161"/>
      <c r="G86" s="161"/>
      <c r="H86" s="161"/>
      <c r="I86" s="161"/>
      <c r="J86" s="161"/>
      <c r="K86" s="9"/>
      <c r="L86" s="8"/>
    </row>
    <row r="87" spans="1:13" ht="17.25" thickBot="1" x14ac:dyDescent="0.25">
      <c r="A87" s="74"/>
      <c r="B87" s="399" t="s">
        <v>1088</v>
      </c>
      <c r="C87" s="17"/>
      <c r="D87" s="161"/>
      <c r="E87" s="161"/>
      <c r="F87" s="161"/>
      <c r="G87" s="161"/>
      <c r="H87" s="161"/>
      <c r="I87" s="161"/>
      <c r="J87" s="161"/>
      <c r="K87" s="9"/>
      <c r="L87" s="8"/>
    </row>
    <row r="88" spans="1:13" x14ac:dyDescent="0.2">
      <c r="A88" s="74">
        <f>+A85+1</f>
        <v>53</v>
      </c>
      <c r="B88" s="77" t="s">
        <v>1089</v>
      </c>
      <c r="C88" s="17" t="s">
        <v>11</v>
      </c>
      <c r="D88" s="161">
        <v>191.2</v>
      </c>
      <c r="E88" s="161">
        <f>ROUND(D88*0.2,2)</f>
        <v>38.24</v>
      </c>
      <c r="F88" s="161">
        <f>D88+E88</f>
        <v>229.44</v>
      </c>
      <c r="G88" s="161"/>
      <c r="H88" s="161">
        <v>210.83</v>
      </c>
      <c r="I88" s="161">
        <f>ROUND(H88*0.2,2)</f>
        <v>42.17</v>
      </c>
      <c r="J88" s="161">
        <f>H88+I88</f>
        <v>253</v>
      </c>
      <c r="K88" s="9">
        <f>J88-F88</f>
        <v>23.560000000000002</v>
      </c>
      <c r="L88" s="8">
        <f>IF(F88="","NEW",K88/F88)</f>
        <v>0.10268479776847979</v>
      </c>
    </row>
    <row r="89" spans="1:13" x14ac:dyDescent="0.2">
      <c r="A89" s="74"/>
      <c r="B89" s="77"/>
      <c r="C89" s="17"/>
      <c r="D89" s="161"/>
      <c r="E89" s="161"/>
      <c r="F89" s="161"/>
      <c r="G89" s="161"/>
      <c r="H89" s="161"/>
      <c r="I89" s="161"/>
      <c r="J89" s="161"/>
      <c r="K89" s="9"/>
      <c r="L89" s="8"/>
    </row>
    <row r="90" spans="1:13" ht="17.25" thickBot="1" x14ac:dyDescent="0.25">
      <c r="A90" s="74"/>
      <c r="B90" s="399" t="s">
        <v>1090</v>
      </c>
      <c r="C90" s="17"/>
      <c r="D90" s="161"/>
      <c r="E90" s="161"/>
      <c r="F90" s="161"/>
      <c r="G90" s="161"/>
      <c r="H90" s="161"/>
      <c r="I90" s="161"/>
      <c r="J90" s="161"/>
      <c r="K90" s="9"/>
      <c r="L90" s="8"/>
    </row>
    <row r="91" spans="1:13" x14ac:dyDescent="0.2">
      <c r="A91" s="74">
        <f>+A88+1</f>
        <v>54</v>
      </c>
      <c r="B91" s="77" t="s">
        <v>1032</v>
      </c>
      <c r="C91" s="17" t="s">
        <v>11</v>
      </c>
      <c r="D91" s="161">
        <v>25.3</v>
      </c>
      <c r="E91" s="161">
        <f>ROUND(D91*0.2,2)</f>
        <v>5.0599999999999996</v>
      </c>
      <c r="F91" s="161">
        <f>D91+E91</f>
        <v>30.36</v>
      </c>
      <c r="G91" s="161"/>
      <c r="H91" s="161">
        <v>27.92</v>
      </c>
      <c r="I91" s="161">
        <f>ROUND(H91*0.2,2)</f>
        <v>5.58</v>
      </c>
      <c r="J91" s="161">
        <f>H91+I91</f>
        <v>33.5</v>
      </c>
      <c r="K91" s="9">
        <f>J91-F91</f>
        <v>3.1400000000000006</v>
      </c>
      <c r="L91" s="8">
        <f>IF(F91="","NEW",K91/F91)</f>
        <v>0.1034255599472991</v>
      </c>
    </row>
    <row r="92" spans="1:13" x14ac:dyDescent="0.2">
      <c r="A92" s="74">
        <f>+A91+1</f>
        <v>55</v>
      </c>
      <c r="B92" s="77" t="s">
        <v>1091</v>
      </c>
      <c r="C92" s="17" t="s">
        <v>11</v>
      </c>
      <c r="D92" s="161">
        <v>15.5</v>
      </c>
      <c r="E92" s="161">
        <f>ROUND(D92*0.2,2)</f>
        <v>3.1</v>
      </c>
      <c r="F92" s="161">
        <f>D92+E92</f>
        <v>18.600000000000001</v>
      </c>
      <c r="G92" s="161"/>
      <c r="H92" s="161">
        <v>17.079999999999998</v>
      </c>
      <c r="I92" s="161">
        <f>ROUND(H92*0.2,2)</f>
        <v>3.42</v>
      </c>
      <c r="J92" s="161">
        <f>H92+I92</f>
        <v>20.5</v>
      </c>
      <c r="K92" s="9">
        <f>J92-F92</f>
        <v>1.8999999999999986</v>
      </c>
      <c r="L92" s="8">
        <f>IF(F92="","NEW",K92/F92)</f>
        <v>0.10215053763440851</v>
      </c>
    </row>
    <row r="93" spans="1:13" s="39" customFormat="1" x14ac:dyDescent="0.2">
      <c r="A93" s="204" t="s">
        <v>470</v>
      </c>
      <c r="B93" s="198"/>
      <c r="C93" s="17"/>
      <c r="D93" s="43"/>
      <c r="E93" s="43"/>
      <c r="F93" s="43"/>
      <c r="G93" s="43"/>
      <c r="H93" s="43"/>
      <c r="I93" s="43"/>
      <c r="J93" s="43"/>
      <c r="K93" s="9"/>
      <c r="L93" s="8"/>
      <c r="M93" s="223"/>
    </row>
    <row r="94" spans="1:13" s="39" customFormat="1" ht="17.25" thickBot="1" x14ac:dyDescent="0.25">
      <c r="A94" s="204"/>
      <c r="B94" s="414" t="s">
        <v>1092</v>
      </c>
      <c r="C94" s="17"/>
      <c r="D94" s="43"/>
      <c r="E94" s="43"/>
      <c r="F94" s="43"/>
      <c r="G94" s="43"/>
      <c r="H94" s="43"/>
      <c r="I94" s="43"/>
      <c r="J94" s="43"/>
      <c r="K94" s="9"/>
      <c r="L94" s="8"/>
      <c r="M94" s="323"/>
    </row>
    <row r="95" spans="1:13" s="39" customFormat="1" x14ac:dyDescent="0.2">
      <c r="A95" s="40">
        <f>+A92+1</f>
        <v>56</v>
      </c>
      <c r="B95" s="198" t="s">
        <v>1093</v>
      </c>
      <c r="C95" s="17" t="s">
        <v>11</v>
      </c>
      <c r="D95" s="43">
        <v>0</v>
      </c>
      <c r="E95" s="43"/>
      <c r="F95" s="43">
        <f>SUM(D95:E95)</f>
        <v>0</v>
      </c>
      <c r="G95" s="43"/>
      <c r="H95" s="43">
        <v>0</v>
      </c>
      <c r="I95" s="43"/>
      <c r="J95" s="161">
        <f>H95+I95</f>
        <v>0</v>
      </c>
      <c r="K95" s="161">
        <f>J95-F95</f>
        <v>0</v>
      </c>
      <c r="L95" s="8"/>
      <c r="M95" s="190"/>
    </row>
    <row r="96" spans="1:13" s="39" customFormat="1" x14ac:dyDescent="0.2">
      <c r="A96" s="40"/>
      <c r="B96" s="198"/>
      <c r="C96" s="17"/>
      <c r="D96" s="43"/>
      <c r="E96" s="43"/>
      <c r="F96" s="43"/>
      <c r="G96" s="43"/>
      <c r="H96" s="43"/>
      <c r="I96" s="43"/>
      <c r="J96" s="161"/>
      <c r="K96" s="9"/>
      <c r="L96" s="8"/>
      <c r="M96" s="190"/>
    </row>
    <row r="97" spans="1:12" ht="17.25" thickBot="1" x14ac:dyDescent="0.25">
      <c r="A97" s="325"/>
      <c r="B97" s="455" t="s">
        <v>1094</v>
      </c>
      <c r="C97" s="17"/>
      <c r="D97" s="161"/>
      <c r="E97" s="161"/>
      <c r="F97" s="161"/>
      <c r="G97" s="161"/>
      <c r="H97" s="161"/>
      <c r="I97" s="161"/>
      <c r="J97" s="161"/>
      <c r="K97" s="9"/>
      <c r="L97" s="8"/>
    </row>
    <row r="98" spans="1:12" x14ac:dyDescent="0.2">
      <c r="A98" s="74">
        <f>A95+1</f>
        <v>57</v>
      </c>
      <c r="B98" s="77" t="s">
        <v>1095</v>
      </c>
      <c r="C98" s="17" t="s">
        <v>11</v>
      </c>
      <c r="D98" s="161">
        <v>356</v>
      </c>
      <c r="E98" s="161"/>
      <c r="F98" s="161">
        <f t="shared" ref="F98:F103" si="14">D98+E98</f>
        <v>356</v>
      </c>
      <c r="G98" s="161"/>
      <c r="H98" s="161">
        <v>400</v>
      </c>
      <c r="I98" s="161"/>
      <c r="J98" s="161">
        <f t="shared" ref="J98:J103" si="15">H98+I98</f>
        <v>400</v>
      </c>
      <c r="K98" s="9">
        <f t="shared" ref="K98:K103" si="16">J98-F98</f>
        <v>44</v>
      </c>
      <c r="L98" s="8">
        <f t="shared" ref="L98:L103" si="17">IF(F98="","NEW",K98/F98)</f>
        <v>0.12359550561797752</v>
      </c>
    </row>
    <row r="99" spans="1:12" x14ac:dyDescent="0.2">
      <c r="A99" s="74">
        <f>+A98+1</f>
        <v>58</v>
      </c>
      <c r="B99" s="77" t="s">
        <v>503</v>
      </c>
      <c r="C99" s="17" t="s">
        <v>11</v>
      </c>
      <c r="D99" s="161">
        <v>700</v>
      </c>
      <c r="E99" s="161"/>
      <c r="F99" s="161">
        <f t="shared" si="14"/>
        <v>700</v>
      </c>
      <c r="G99" s="161"/>
      <c r="H99" s="161">
        <v>800</v>
      </c>
      <c r="I99" s="161"/>
      <c r="J99" s="161">
        <f t="shared" si="15"/>
        <v>800</v>
      </c>
      <c r="K99" s="9">
        <f t="shared" si="16"/>
        <v>100</v>
      </c>
      <c r="L99" s="8">
        <f t="shared" si="17"/>
        <v>0.14285714285714285</v>
      </c>
    </row>
    <row r="100" spans="1:12" x14ac:dyDescent="0.2">
      <c r="A100" s="74">
        <f>+A99+1</f>
        <v>59</v>
      </c>
      <c r="B100" s="77" t="s">
        <v>504</v>
      </c>
      <c r="C100" s="17" t="s">
        <v>11</v>
      </c>
      <c r="D100" s="161">
        <v>1425</v>
      </c>
      <c r="E100" s="161"/>
      <c r="F100" s="161">
        <f t="shared" si="14"/>
        <v>1425</v>
      </c>
      <c r="G100" s="161"/>
      <c r="H100" s="161">
        <v>1600</v>
      </c>
      <c r="I100" s="161"/>
      <c r="J100" s="161">
        <f t="shared" si="15"/>
        <v>1600</v>
      </c>
      <c r="K100" s="9">
        <f t="shared" si="16"/>
        <v>175</v>
      </c>
      <c r="L100" s="8">
        <f t="shared" si="17"/>
        <v>0.12280701754385964</v>
      </c>
    </row>
    <row r="101" spans="1:12" x14ac:dyDescent="0.2">
      <c r="A101" s="74">
        <f>+A100+1</f>
        <v>60</v>
      </c>
      <c r="B101" s="77" t="s">
        <v>499</v>
      </c>
      <c r="C101" s="17" t="s">
        <v>11</v>
      </c>
      <c r="D101" s="161">
        <v>71.5</v>
      </c>
      <c r="E101" s="161"/>
      <c r="F101" s="161">
        <f t="shared" si="14"/>
        <v>71.5</v>
      </c>
      <c r="G101" s="161"/>
      <c r="H101" s="161">
        <v>80</v>
      </c>
      <c r="I101" s="161"/>
      <c r="J101" s="161">
        <f t="shared" si="15"/>
        <v>80</v>
      </c>
      <c r="K101" s="9">
        <f t="shared" si="16"/>
        <v>8.5</v>
      </c>
      <c r="L101" s="8">
        <f t="shared" si="17"/>
        <v>0.11888111888111888</v>
      </c>
    </row>
    <row r="102" spans="1:12" x14ac:dyDescent="0.2">
      <c r="A102" s="74">
        <f>+A101+1</f>
        <v>61</v>
      </c>
      <c r="B102" s="77" t="s">
        <v>500</v>
      </c>
      <c r="C102" s="17" t="s">
        <v>11</v>
      </c>
      <c r="D102" s="161">
        <v>101</v>
      </c>
      <c r="E102" s="161"/>
      <c r="F102" s="161">
        <f t="shared" si="14"/>
        <v>101</v>
      </c>
      <c r="G102" s="161"/>
      <c r="H102" s="161">
        <v>110</v>
      </c>
      <c r="I102" s="161"/>
      <c r="J102" s="161">
        <f t="shared" si="15"/>
        <v>110</v>
      </c>
      <c r="K102" s="9">
        <f t="shared" si="16"/>
        <v>9</v>
      </c>
      <c r="L102" s="8">
        <f t="shared" si="17"/>
        <v>8.9108910891089105E-2</v>
      </c>
    </row>
    <row r="103" spans="1:12" x14ac:dyDescent="0.2">
      <c r="A103" s="74">
        <f>+A102+1</f>
        <v>62</v>
      </c>
      <c r="B103" s="77" t="s">
        <v>501</v>
      </c>
      <c r="C103" s="17" t="s">
        <v>11</v>
      </c>
      <c r="D103" s="161">
        <v>143.80000000000001</v>
      </c>
      <c r="E103" s="161"/>
      <c r="F103" s="161">
        <f t="shared" si="14"/>
        <v>143.80000000000001</v>
      </c>
      <c r="G103" s="161"/>
      <c r="H103" s="161">
        <v>160</v>
      </c>
      <c r="I103" s="161"/>
      <c r="J103" s="161">
        <f t="shared" si="15"/>
        <v>160</v>
      </c>
      <c r="K103" s="9">
        <f t="shared" si="16"/>
        <v>16.199999999999989</v>
      </c>
      <c r="L103" s="8">
        <f t="shared" si="17"/>
        <v>0.11265646731571619</v>
      </c>
    </row>
  </sheetData>
  <mergeCells count="3">
    <mergeCell ref="A1:B1"/>
    <mergeCell ref="K1:L1"/>
    <mergeCell ref="D76:J76"/>
  </mergeCells>
  <conditionalFormatting sqref="L4:L93">
    <cfRule type="cellIs" dxfId="13" priority="42" operator="equal">
      <formula>"NEW"</formula>
    </cfRule>
  </conditionalFormatting>
  <conditionalFormatting sqref="L95:L103">
    <cfRule type="cellIs" dxfId="12" priority="41" operator="equal">
      <formula>"NEW"</formula>
    </cfRule>
  </conditionalFormatting>
  <dataValidations count="2">
    <dataValidation type="list" allowBlank="1" showInputMessage="1" showErrorMessage="1" sqref="IL65523:IL65636 SH65523:SH65636 ACD65523:ACD65636 ALZ65523:ALZ65636 AVV65523:AVV65636 BFR65523:BFR65636 BPN65523:BPN65636 BZJ65523:BZJ65636 CJF65523:CJF65636 CTB65523:CTB65636 DCX65523:DCX65636 DMT65523:DMT65636 DWP65523:DWP65636 EGL65523:EGL65636 EQH65523:EQH65636 FAD65523:FAD65636 FJZ65523:FJZ65636 FTV65523:FTV65636 GDR65523:GDR65636 GNN65523:GNN65636 GXJ65523:GXJ65636 HHF65523:HHF65636 HRB65523:HRB65636 IAX65523:IAX65636 IKT65523:IKT65636 IUP65523:IUP65636 JEL65523:JEL65636 JOH65523:JOH65636 JYD65523:JYD65636 KHZ65523:KHZ65636 KRV65523:KRV65636 LBR65523:LBR65636 LLN65523:LLN65636 LVJ65523:LVJ65636 MFF65523:MFF65636 MPB65523:MPB65636 MYX65523:MYX65636 NIT65523:NIT65636 NSP65523:NSP65636 OCL65523:OCL65636 OMH65523:OMH65636 OWD65523:OWD65636 PFZ65523:PFZ65636 PPV65523:PPV65636 PZR65523:PZR65636 QJN65523:QJN65636 QTJ65523:QTJ65636 RDF65523:RDF65636 RNB65523:RNB65636 RWX65523:RWX65636 SGT65523:SGT65636 SQP65523:SQP65636 TAL65523:TAL65636 TKH65523:TKH65636 TUD65523:TUD65636 UDZ65523:UDZ65636 UNV65523:UNV65636 UXR65523:UXR65636 VHN65523:VHN65636 VRJ65523:VRJ65636 WBF65523:WBF65636 WLB65523:WLB65636 WUX65523:WUX65636 IL131059:IL131172 SH131059:SH131172 ACD131059:ACD131172 ALZ131059:ALZ131172 AVV131059:AVV131172 BFR131059:BFR131172 BPN131059:BPN131172 BZJ131059:BZJ131172 CJF131059:CJF131172 CTB131059:CTB131172 DCX131059:DCX131172 DMT131059:DMT131172 DWP131059:DWP131172 EGL131059:EGL131172 EQH131059:EQH131172 FAD131059:FAD131172 FJZ131059:FJZ131172 FTV131059:FTV131172 GDR131059:GDR131172 GNN131059:GNN131172 GXJ131059:GXJ131172 HHF131059:HHF131172 HRB131059:HRB131172 IAX131059:IAX131172 IKT131059:IKT131172 IUP131059:IUP131172 JEL131059:JEL131172 JOH131059:JOH131172 JYD131059:JYD131172 KHZ131059:KHZ131172 KRV131059:KRV131172 LBR131059:LBR131172 LLN131059:LLN131172 LVJ131059:LVJ131172 MFF131059:MFF131172 MPB131059:MPB131172 MYX131059:MYX131172 NIT131059:NIT131172 NSP131059:NSP131172 OCL131059:OCL131172 OMH131059:OMH131172 OWD131059:OWD131172 PFZ131059:PFZ131172 PPV131059:PPV131172 PZR131059:PZR131172 QJN131059:QJN131172 QTJ131059:QTJ131172 RDF131059:RDF131172 RNB131059:RNB131172 RWX131059:RWX131172 SGT131059:SGT131172 SQP131059:SQP131172 TAL131059:TAL131172 TKH131059:TKH131172 TUD131059:TUD131172 UDZ131059:UDZ131172 UNV131059:UNV131172 UXR131059:UXR131172 VHN131059:VHN131172 VRJ131059:VRJ131172 WBF131059:WBF131172 WLB131059:WLB131172 WUX131059:WUX131172 IL196595:IL196708 SH196595:SH196708 ACD196595:ACD196708 ALZ196595:ALZ196708 AVV196595:AVV196708 BFR196595:BFR196708 BPN196595:BPN196708 BZJ196595:BZJ196708 CJF196595:CJF196708 CTB196595:CTB196708 DCX196595:DCX196708 DMT196595:DMT196708 DWP196595:DWP196708 EGL196595:EGL196708 EQH196595:EQH196708 FAD196595:FAD196708 FJZ196595:FJZ196708 FTV196595:FTV196708 GDR196595:GDR196708 GNN196595:GNN196708 GXJ196595:GXJ196708 HHF196595:HHF196708 HRB196595:HRB196708 IAX196595:IAX196708 IKT196595:IKT196708 IUP196595:IUP196708 JEL196595:JEL196708 JOH196595:JOH196708 JYD196595:JYD196708 KHZ196595:KHZ196708 KRV196595:KRV196708 LBR196595:LBR196708 LLN196595:LLN196708 LVJ196595:LVJ196708 MFF196595:MFF196708 MPB196595:MPB196708 MYX196595:MYX196708 NIT196595:NIT196708 NSP196595:NSP196708 OCL196595:OCL196708 OMH196595:OMH196708 OWD196595:OWD196708 PFZ196595:PFZ196708 PPV196595:PPV196708 PZR196595:PZR196708 QJN196595:QJN196708 QTJ196595:QTJ196708 RDF196595:RDF196708 RNB196595:RNB196708 RWX196595:RWX196708 SGT196595:SGT196708 SQP196595:SQP196708 TAL196595:TAL196708 TKH196595:TKH196708 TUD196595:TUD196708 UDZ196595:UDZ196708 UNV196595:UNV196708 UXR196595:UXR196708 VHN196595:VHN196708 VRJ196595:VRJ196708 WBF196595:WBF196708 WLB196595:WLB196708 WUX196595:WUX196708 IL262131:IL262244 SH262131:SH262244 ACD262131:ACD262244 ALZ262131:ALZ262244 AVV262131:AVV262244 BFR262131:BFR262244 BPN262131:BPN262244 BZJ262131:BZJ262244 CJF262131:CJF262244 CTB262131:CTB262244 DCX262131:DCX262244 DMT262131:DMT262244 DWP262131:DWP262244 EGL262131:EGL262244 EQH262131:EQH262244 FAD262131:FAD262244 FJZ262131:FJZ262244 FTV262131:FTV262244 GDR262131:GDR262244 GNN262131:GNN262244 GXJ262131:GXJ262244 HHF262131:HHF262244 HRB262131:HRB262244 IAX262131:IAX262244 IKT262131:IKT262244 IUP262131:IUP262244 JEL262131:JEL262244 JOH262131:JOH262244 JYD262131:JYD262244 KHZ262131:KHZ262244 KRV262131:KRV262244 LBR262131:LBR262244 LLN262131:LLN262244 LVJ262131:LVJ262244 MFF262131:MFF262244 MPB262131:MPB262244 MYX262131:MYX262244 NIT262131:NIT262244 NSP262131:NSP262244 OCL262131:OCL262244 OMH262131:OMH262244 OWD262131:OWD262244 PFZ262131:PFZ262244 PPV262131:PPV262244 PZR262131:PZR262244 QJN262131:QJN262244 QTJ262131:QTJ262244 RDF262131:RDF262244 RNB262131:RNB262244 RWX262131:RWX262244 SGT262131:SGT262244 SQP262131:SQP262244 TAL262131:TAL262244 TKH262131:TKH262244 TUD262131:TUD262244 UDZ262131:UDZ262244 UNV262131:UNV262244 UXR262131:UXR262244 VHN262131:VHN262244 VRJ262131:VRJ262244 WBF262131:WBF262244 WLB262131:WLB262244 WUX262131:WUX262244 IL327667:IL327780 SH327667:SH327780 ACD327667:ACD327780 ALZ327667:ALZ327780 AVV327667:AVV327780 BFR327667:BFR327780 BPN327667:BPN327780 BZJ327667:BZJ327780 CJF327667:CJF327780 CTB327667:CTB327780 DCX327667:DCX327780 DMT327667:DMT327780 DWP327667:DWP327780 EGL327667:EGL327780 EQH327667:EQH327780 FAD327667:FAD327780 FJZ327667:FJZ327780 FTV327667:FTV327780 GDR327667:GDR327780 GNN327667:GNN327780 GXJ327667:GXJ327780 HHF327667:HHF327780 HRB327667:HRB327780 IAX327667:IAX327780 IKT327667:IKT327780 IUP327667:IUP327780 JEL327667:JEL327780 JOH327667:JOH327780 JYD327667:JYD327780 KHZ327667:KHZ327780 KRV327667:KRV327780 LBR327667:LBR327780 LLN327667:LLN327780 LVJ327667:LVJ327780 MFF327667:MFF327780 MPB327667:MPB327780 MYX327667:MYX327780 NIT327667:NIT327780 NSP327667:NSP327780 OCL327667:OCL327780 OMH327667:OMH327780 OWD327667:OWD327780 PFZ327667:PFZ327780 PPV327667:PPV327780 PZR327667:PZR327780 QJN327667:QJN327780 QTJ327667:QTJ327780 RDF327667:RDF327780 RNB327667:RNB327780 RWX327667:RWX327780 SGT327667:SGT327780 SQP327667:SQP327780 TAL327667:TAL327780 TKH327667:TKH327780 TUD327667:TUD327780 UDZ327667:UDZ327780 UNV327667:UNV327780 UXR327667:UXR327780 VHN327667:VHN327780 VRJ327667:VRJ327780 WBF327667:WBF327780 WLB327667:WLB327780 WUX327667:WUX327780 IL393203:IL393316 SH393203:SH393316 ACD393203:ACD393316 ALZ393203:ALZ393316 AVV393203:AVV393316 BFR393203:BFR393316 BPN393203:BPN393316 BZJ393203:BZJ393316 CJF393203:CJF393316 CTB393203:CTB393316 DCX393203:DCX393316 DMT393203:DMT393316 DWP393203:DWP393316 EGL393203:EGL393316 EQH393203:EQH393316 FAD393203:FAD393316 FJZ393203:FJZ393316 FTV393203:FTV393316 GDR393203:GDR393316 GNN393203:GNN393316 GXJ393203:GXJ393316 HHF393203:HHF393316 HRB393203:HRB393316 IAX393203:IAX393316 IKT393203:IKT393316 IUP393203:IUP393316 JEL393203:JEL393316 JOH393203:JOH393316 JYD393203:JYD393316 KHZ393203:KHZ393316 KRV393203:KRV393316 LBR393203:LBR393316 LLN393203:LLN393316 LVJ393203:LVJ393316 MFF393203:MFF393316 MPB393203:MPB393316 MYX393203:MYX393316 NIT393203:NIT393316 NSP393203:NSP393316 OCL393203:OCL393316 OMH393203:OMH393316 OWD393203:OWD393316 PFZ393203:PFZ393316 PPV393203:PPV393316 PZR393203:PZR393316 QJN393203:QJN393316 QTJ393203:QTJ393316 RDF393203:RDF393316 RNB393203:RNB393316 RWX393203:RWX393316 SGT393203:SGT393316 SQP393203:SQP393316 TAL393203:TAL393316 TKH393203:TKH393316 TUD393203:TUD393316 UDZ393203:UDZ393316 UNV393203:UNV393316 UXR393203:UXR393316 VHN393203:VHN393316 VRJ393203:VRJ393316 WBF393203:WBF393316 WLB393203:WLB393316 WUX393203:WUX393316 IL458739:IL458852 SH458739:SH458852 ACD458739:ACD458852 ALZ458739:ALZ458852 AVV458739:AVV458852 BFR458739:BFR458852 BPN458739:BPN458852 BZJ458739:BZJ458852 CJF458739:CJF458852 CTB458739:CTB458852 DCX458739:DCX458852 DMT458739:DMT458852 DWP458739:DWP458852 EGL458739:EGL458852 EQH458739:EQH458852 FAD458739:FAD458852 FJZ458739:FJZ458852 FTV458739:FTV458852 GDR458739:GDR458852 GNN458739:GNN458852 GXJ458739:GXJ458852 HHF458739:HHF458852 HRB458739:HRB458852 IAX458739:IAX458852 IKT458739:IKT458852 IUP458739:IUP458852 JEL458739:JEL458852 JOH458739:JOH458852 JYD458739:JYD458852 KHZ458739:KHZ458852 KRV458739:KRV458852 LBR458739:LBR458852 LLN458739:LLN458852 LVJ458739:LVJ458852 MFF458739:MFF458852 MPB458739:MPB458852 MYX458739:MYX458852 NIT458739:NIT458852 NSP458739:NSP458852 OCL458739:OCL458852 OMH458739:OMH458852 OWD458739:OWD458852 PFZ458739:PFZ458852 PPV458739:PPV458852 PZR458739:PZR458852 QJN458739:QJN458852 QTJ458739:QTJ458852 RDF458739:RDF458852 RNB458739:RNB458852 RWX458739:RWX458852 SGT458739:SGT458852 SQP458739:SQP458852 TAL458739:TAL458852 TKH458739:TKH458852 TUD458739:TUD458852 UDZ458739:UDZ458852 UNV458739:UNV458852 UXR458739:UXR458852 VHN458739:VHN458852 VRJ458739:VRJ458852 WBF458739:WBF458852 WLB458739:WLB458852 WUX458739:WUX458852 IL524275:IL524388 SH524275:SH524388 ACD524275:ACD524388 ALZ524275:ALZ524388 AVV524275:AVV524388 BFR524275:BFR524388 BPN524275:BPN524388 BZJ524275:BZJ524388 CJF524275:CJF524388 CTB524275:CTB524388 DCX524275:DCX524388 DMT524275:DMT524388 DWP524275:DWP524388 EGL524275:EGL524388 EQH524275:EQH524388 FAD524275:FAD524388 FJZ524275:FJZ524388 FTV524275:FTV524388 GDR524275:GDR524388 GNN524275:GNN524388 GXJ524275:GXJ524388 HHF524275:HHF524388 HRB524275:HRB524388 IAX524275:IAX524388 IKT524275:IKT524388 IUP524275:IUP524388 JEL524275:JEL524388 JOH524275:JOH524388 JYD524275:JYD524388 KHZ524275:KHZ524388 KRV524275:KRV524388 LBR524275:LBR524388 LLN524275:LLN524388 LVJ524275:LVJ524388 MFF524275:MFF524388 MPB524275:MPB524388 MYX524275:MYX524388 NIT524275:NIT524388 NSP524275:NSP524388 OCL524275:OCL524388 OMH524275:OMH524388 OWD524275:OWD524388 PFZ524275:PFZ524388 PPV524275:PPV524388 PZR524275:PZR524388 QJN524275:QJN524388 QTJ524275:QTJ524388 RDF524275:RDF524388 RNB524275:RNB524388 RWX524275:RWX524388 SGT524275:SGT524388 SQP524275:SQP524388 TAL524275:TAL524388 TKH524275:TKH524388 TUD524275:TUD524388 UDZ524275:UDZ524388 UNV524275:UNV524388 UXR524275:UXR524388 VHN524275:VHN524388 VRJ524275:VRJ524388 WBF524275:WBF524388 WLB524275:WLB524388 WUX524275:WUX524388 IL589811:IL589924 SH589811:SH589924 ACD589811:ACD589924 ALZ589811:ALZ589924 AVV589811:AVV589924 BFR589811:BFR589924 BPN589811:BPN589924 BZJ589811:BZJ589924 CJF589811:CJF589924 CTB589811:CTB589924 DCX589811:DCX589924 DMT589811:DMT589924 DWP589811:DWP589924 EGL589811:EGL589924 EQH589811:EQH589924 FAD589811:FAD589924 FJZ589811:FJZ589924 FTV589811:FTV589924 GDR589811:GDR589924 GNN589811:GNN589924 GXJ589811:GXJ589924 HHF589811:HHF589924 HRB589811:HRB589924 IAX589811:IAX589924 IKT589811:IKT589924 IUP589811:IUP589924 JEL589811:JEL589924 JOH589811:JOH589924 JYD589811:JYD589924 KHZ589811:KHZ589924 KRV589811:KRV589924 LBR589811:LBR589924 LLN589811:LLN589924 LVJ589811:LVJ589924 MFF589811:MFF589924 MPB589811:MPB589924 MYX589811:MYX589924 NIT589811:NIT589924 NSP589811:NSP589924 OCL589811:OCL589924 OMH589811:OMH589924 OWD589811:OWD589924 PFZ589811:PFZ589924 PPV589811:PPV589924 PZR589811:PZR589924 QJN589811:QJN589924 QTJ589811:QTJ589924 RDF589811:RDF589924 RNB589811:RNB589924 RWX589811:RWX589924 SGT589811:SGT589924 SQP589811:SQP589924 TAL589811:TAL589924 TKH589811:TKH589924 TUD589811:TUD589924 UDZ589811:UDZ589924 UNV589811:UNV589924 UXR589811:UXR589924 VHN589811:VHN589924 VRJ589811:VRJ589924 WBF589811:WBF589924 WLB589811:WLB589924 WUX589811:WUX589924 IL655347:IL655460 SH655347:SH655460 ACD655347:ACD655460 ALZ655347:ALZ655460 AVV655347:AVV655460 BFR655347:BFR655460 BPN655347:BPN655460 BZJ655347:BZJ655460 CJF655347:CJF655460 CTB655347:CTB655460 DCX655347:DCX655460 DMT655347:DMT655460 DWP655347:DWP655460 EGL655347:EGL655460 EQH655347:EQH655460 FAD655347:FAD655460 FJZ655347:FJZ655460 FTV655347:FTV655460 GDR655347:GDR655460 GNN655347:GNN655460 GXJ655347:GXJ655460 HHF655347:HHF655460 HRB655347:HRB655460 IAX655347:IAX655460 IKT655347:IKT655460 IUP655347:IUP655460 JEL655347:JEL655460 JOH655347:JOH655460 JYD655347:JYD655460 KHZ655347:KHZ655460 KRV655347:KRV655460 LBR655347:LBR655460 LLN655347:LLN655460 LVJ655347:LVJ655460 MFF655347:MFF655460 MPB655347:MPB655460 MYX655347:MYX655460 NIT655347:NIT655460 NSP655347:NSP655460 OCL655347:OCL655460 OMH655347:OMH655460 OWD655347:OWD655460 PFZ655347:PFZ655460 PPV655347:PPV655460 PZR655347:PZR655460 QJN655347:QJN655460 QTJ655347:QTJ655460 RDF655347:RDF655460 RNB655347:RNB655460 RWX655347:RWX655460 SGT655347:SGT655460 SQP655347:SQP655460 TAL655347:TAL655460 TKH655347:TKH655460 TUD655347:TUD655460 UDZ655347:UDZ655460 UNV655347:UNV655460 UXR655347:UXR655460 VHN655347:VHN655460 VRJ655347:VRJ655460 WBF655347:WBF655460 WLB655347:WLB655460 WUX655347:WUX655460 IL720883:IL720996 SH720883:SH720996 ACD720883:ACD720996 ALZ720883:ALZ720996 AVV720883:AVV720996 BFR720883:BFR720996 BPN720883:BPN720996 BZJ720883:BZJ720996 CJF720883:CJF720996 CTB720883:CTB720996 DCX720883:DCX720996 DMT720883:DMT720996 DWP720883:DWP720996 EGL720883:EGL720996 EQH720883:EQH720996 FAD720883:FAD720996 FJZ720883:FJZ720996 FTV720883:FTV720996 GDR720883:GDR720996 GNN720883:GNN720996 GXJ720883:GXJ720996 HHF720883:HHF720996 HRB720883:HRB720996 IAX720883:IAX720996 IKT720883:IKT720996 IUP720883:IUP720996 JEL720883:JEL720996 JOH720883:JOH720996 JYD720883:JYD720996 KHZ720883:KHZ720996 KRV720883:KRV720996 LBR720883:LBR720996 LLN720883:LLN720996 LVJ720883:LVJ720996 MFF720883:MFF720996 MPB720883:MPB720996 MYX720883:MYX720996 NIT720883:NIT720996 NSP720883:NSP720996 OCL720883:OCL720996 OMH720883:OMH720996 OWD720883:OWD720996 PFZ720883:PFZ720996 PPV720883:PPV720996 PZR720883:PZR720996 QJN720883:QJN720996 QTJ720883:QTJ720996 RDF720883:RDF720996 RNB720883:RNB720996 RWX720883:RWX720996 SGT720883:SGT720996 SQP720883:SQP720996 TAL720883:TAL720996 TKH720883:TKH720996 TUD720883:TUD720996 UDZ720883:UDZ720996 UNV720883:UNV720996 UXR720883:UXR720996 VHN720883:VHN720996 VRJ720883:VRJ720996 WBF720883:WBF720996 WLB720883:WLB720996 WUX720883:WUX720996 IL786419:IL786532 SH786419:SH786532 ACD786419:ACD786532 ALZ786419:ALZ786532 AVV786419:AVV786532 BFR786419:BFR786532 BPN786419:BPN786532 BZJ786419:BZJ786532 CJF786419:CJF786532 CTB786419:CTB786532 DCX786419:DCX786532 DMT786419:DMT786532 DWP786419:DWP786532 EGL786419:EGL786532 EQH786419:EQH786532 FAD786419:FAD786532 FJZ786419:FJZ786532 FTV786419:FTV786532 GDR786419:GDR786532 GNN786419:GNN786532 GXJ786419:GXJ786532 HHF786419:HHF786532 HRB786419:HRB786532 IAX786419:IAX786532 IKT786419:IKT786532 IUP786419:IUP786532 JEL786419:JEL786532 JOH786419:JOH786532 JYD786419:JYD786532 KHZ786419:KHZ786532 KRV786419:KRV786532 LBR786419:LBR786532 LLN786419:LLN786532 LVJ786419:LVJ786532 MFF786419:MFF786532 MPB786419:MPB786532 MYX786419:MYX786532 NIT786419:NIT786532 NSP786419:NSP786532 OCL786419:OCL786532 OMH786419:OMH786532 OWD786419:OWD786532 PFZ786419:PFZ786532 PPV786419:PPV786532 PZR786419:PZR786532 QJN786419:QJN786532 QTJ786419:QTJ786532 RDF786419:RDF786532 RNB786419:RNB786532 RWX786419:RWX786532 SGT786419:SGT786532 SQP786419:SQP786532 TAL786419:TAL786532 TKH786419:TKH786532 TUD786419:TUD786532 UDZ786419:UDZ786532 UNV786419:UNV786532 UXR786419:UXR786532 VHN786419:VHN786532 VRJ786419:VRJ786532 WBF786419:WBF786532 WLB786419:WLB786532 WUX786419:WUX786532 IL851955:IL852068 SH851955:SH852068 ACD851955:ACD852068 ALZ851955:ALZ852068 AVV851955:AVV852068 BFR851955:BFR852068 BPN851955:BPN852068 BZJ851955:BZJ852068 CJF851955:CJF852068 CTB851955:CTB852068 DCX851955:DCX852068 DMT851955:DMT852068 DWP851955:DWP852068 EGL851955:EGL852068 EQH851955:EQH852068 FAD851955:FAD852068 FJZ851955:FJZ852068 FTV851955:FTV852068 GDR851955:GDR852068 GNN851955:GNN852068 GXJ851955:GXJ852068 HHF851955:HHF852068 HRB851955:HRB852068 IAX851955:IAX852068 IKT851955:IKT852068 IUP851955:IUP852068 JEL851955:JEL852068 JOH851955:JOH852068 JYD851955:JYD852068 KHZ851955:KHZ852068 KRV851955:KRV852068 LBR851955:LBR852068 LLN851955:LLN852068 LVJ851955:LVJ852068 MFF851955:MFF852068 MPB851955:MPB852068 MYX851955:MYX852068 NIT851955:NIT852068 NSP851955:NSP852068 OCL851955:OCL852068 OMH851955:OMH852068 OWD851955:OWD852068 PFZ851955:PFZ852068 PPV851955:PPV852068 PZR851955:PZR852068 QJN851955:QJN852068 QTJ851955:QTJ852068 RDF851955:RDF852068 RNB851955:RNB852068 RWX851955:RWX852068 SGT851955:SGT852068 SQP851955:SQP852068 TAL851955:TAL852068 TKH851955:TKH852068 TUD851955:TUD852068 UDZ851955:UDZ852068 UNV851955:UNV852068 UXR851955:UXR852068 VHN851955:VHN852068 VRJ851955:VRJ852068 WBF851955:WBF852068 WLB851955:WLB852068 WUX851955:WUX852068 IL917491:IL917604 SH917491:SH917604 ACD917491:ACD917604 ALZ917491:ALZ917604 AVV917491:AVV917604 BFR917491:BFR917604 BPN917491:BPN917604 BZJ917491:BZJ917604 CJF917491:CJF917604 CTB917491:CTB917604 DCX917491:DCX917604 DMT917491:DMT917604 DWP917491:DWP917604 EGL917491:EGL917604 EQH917491:EQH917604 FAD917491:FAD917604 FJZ917491:FJZ917604 FTV917491:FTV917604 GDR917491:GDR917604 GNN917491:GNN917604 GXJ917491:GXJ917604 HHF917491:HHF917604 HRB917491:HRB917604 IAX917491:IAX917604 IKT917491:IKT917604 IUP917491:IUP917604 JEL917491:JEL917604 JOH917491:JOH917604 JYD917491:JYD917604 KHZ917491:KHZ917604 KRV917491:KRV917604 LBR917491:LBR917604 LLN917491:LLN917604 LVJ917491:LVJ917604 MFF917491:MFF917604 MPB917491:MPB917604 MYX917491:MYX917604 NIT917491:NIT917604 NSP917491:NSP917604 OCL917491:OCL917604 OMH917491:OMH917604 OWD917491:OWD917604 PFZ917491:PFZ917604 PPV917491:PPV917604 PZR917491:PZR917604 QJN917491:QJN917604 QTJ917491:QTJ917604 RDF917491:RDF917604 RNB917491:RNB917604 RWX917491:RWX917604 SGT917491:SGT917604 SQP917491:SQP917604 TAL917491:TAL917604 TKH917491:TKH917604 TUD917491:TUD917604 UDZ917491:UDZ917604 UNV917491:UNV917604 UXR917491:UXR917604 VHN917491:VHN917604 VRJ917491:VRJ917604 WBF917491:WBF917604 WLB917491:WLB917604 WUX917491:WUX917604 IL983027:IL983140 SH983027:SH983140 ACD983027:ACD983140 ALZ983027:ALZ983140 AVV983027:AVV983140 BFR983027:BFR983140 BPN983027:BPN983140 BZJ983027:BZJ983140 CJF983027:CJF983140 CTB983027:CTB983140 DCX983027:DCX983140 DMT983027:DMT983140 DWP983027:DWP983140 EGL983027:EGL983140 EQH983027:EQH983140 FAD983027:FAD983140 FJZ983027:FJZ983140 FTV983027:FTV983140 GDR983027:GDR983140 GNN983027:GNN983140 GXJ983027:GXJ983140 HHF983027:HHF983140 HRB983027:HRB983140 IAX983027:IAX983140 IKT983027:IKT983140 IUP983027:IUP983140 JEL983027:JEL983140 JOH983027:JOH983140 JYD983027:JYD983140 KHZ983027:KHZ983140 KRV983027:KRV983140 LBR983027:LBR983140 LLN983027:LLN983140 LVJ983027:LVJ983140 MFF983027:MFF983140 MPB983027:MPB983140 MYX983027:MYX983140 NIT983027:NIT983140 NSP983027:NSP983140 OCL983027:OCL983140 OMH983027:OMH983140 OWD983027:OWD983140 PFZ983027:PFZ983140 PPV983027:PPV983140 PZR983027:PZR983140 QJN983027:QJN983140 QTJ983027:QTJ983140 RDF983027:RDF983140 RNB983027:RNB983140 RWX983027:RWX983140 SGT983027:SGT983140 SQP983027:SQP983140 TAL983027:TAL983140 TKH983027:TKH983140 TUD983027:TUD983140 UDZ983027:UDZ983140 UNV983027:UNV983140 UXR983027:UXR983140 VHN983027:VHN983140 VRJ983027:VRJ983140 WBF983027:WBF983140 WLB983027:WLB983140 WUX983027:WUX983140 C983027:C983140 C917491:C917604 C851955:C852068 C786419:C786532 C720883:C720996 C655347:C655460 C589811:C589924 C524275:C524388 C458739:C458852 C393203:C393316 C327667:C327780 C262131:C262244 C196595:C196708 C131059:C131172 C65523:C65636 WLB97:WLB103 WUX97:WUX103 IL97:IL103 SH97:SH103 ACD97:ACD103 ALZ97:ALZ103 AVV97:AVV103 BFR97:BFR103 BPN97:BPN103 BZJ97:BZJ103 CJF97:CJF103 CTB97:CTB103 DCX97:DCX103 DMT97:DMT103 DWP97:DWP103 EGL97:EGL103 EQH97:EQH103 FAD97:FAD103 FJZ97:FJZ103 FTV97:FTV103 GDR97:GDR103 GNN97:GNN103 GXJ97:GXJ103 HHF97:HHF103 HRB97:HRB103 IAX97:IAX103 IKT97:IKT103 IUP97:IUP103 JEL97:JEL103 JOH97:JOH103 JYD97:JYD103 KHZ97:KHZ103 KRV97:KRV103 LBR97:LBR103 LLN97:LLN103 LVJ97:LVJ103 MFF97:MFF103 MPB97:MPB103 MYX97:MYX103 NIT97:NIT103 NSP97:NSP103 OCL97:OCL103 OMH97:OMH103 OWD97:OWD103 PFZ97:PFZ103 PPV97:PPV103 PZR97:PZR103 QJN97:QJN103 QTJ97:QTJ103 RDF97:RDF103 RNB97:RNB103 RWX97:RWX103 SGT97:SGT103 SQP97:SQP103 TAL97:TAL103 TKH97:TKH103 TUD97:TUD103 UDZ97:UDZ103 UNV97:UNV103 UXR97:UXR103 VHN97:VHN103 VRJ97:VRJ103 WBF97:WBF103 WUX6:WUX93 IL6:IL93 SH6:SH93 ACD6:ACD93 ALZ6:ALZ93 AVV6:AVV93 BFR6:BFR93 BPN6:BPN93 BZJ6:BZJ93 CJF6:CJF93 CTB6:CTB93 DCX6:DCX93 DMT6:DMT93 DWP6:DWP93 EGL6:EGL93 EQH6:EQH93 FAD6:FAD93 FJZ6:FJZ93 FTV6:FTV93 GDR6:GDR93 GNN6:GNN93 GXJ6:GXJ93 HHF6:HHF93 HRB6:HRB93 IAX6:IAX93 IKT6:IKT93 IUP6:IUP93 JEL6:JEL93 JOH6:JOH93 JYD6:JYD93 KHZ6:KHZ93 KRV6:KRV93 LBR6:LBR93 LLN6:LLN93 LVJ6:LVJ93 MFF6:MFF93 MPB6:MPB93 MYX6:MYX93 NIT6:NIT93 NSP6:NSP93 OCL6:OCL93 OMH6:OMH93 OWD6:OWD93 PFZ6:PFZ93 PPV6:PPV93 PZR6:PZR93 QJN6:QJN93 QTJ6:QTJ93 RDF6:RDF93 RNB6:RNB93 RWX6:RWX93 SGT6:SGT93 SQP6:SQP93 TAL6:TAL93 TKH6:TKH93 TUD6:TUD93 UDZ6:UDZ93 UNV6:UNV93 UXR6:UXR93 VHN6:VHN93 VRJ6:VRJ93 WBF6:WBF93 WLB6:WLB93" xr:uid="{BDB76F7E-9CDE-492C-A10F-74C4F3F60794}">
      <formula1>"Statutory, Full Cost Recovery, Discretionary"</formula1>
    </dataValidation>
    <dataValidation type="list" allowBlank="1" showInputMessage="1" showErrorMessage="1" sqref="C4:C103" xr:uid="{C6B097B1-74F0-4187-894A-F6B085D12D0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24" max="13" man="1"/>
    <brk id="62"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27271-9110-454C-85E6-766660D50267}">
  <dimension ref="A1:M75"/>
  <sheetViews>
    <sheetView zoomScale="70" zoomScaleNormal="70" zoomScaleSheetLayoutView="70" workbookViewId="0">
      <selection sqref="A1:B1"/>
    </sheetView>
  </sheetViews>
  <sheetFormatPr defaultColWidth="8.7109375" defaultRowHeight="20.25" customHeight="1" x14ac:dyDescent="0.2"/>
  <cols>
    <col min="1" max="1" width="5.7109375" style="64" customWidth="1"/>
    <col min="2" max="2" width="92.85546875" style="54" customWidth="1"/>
    <col min="3" max="3" width="20.42578125" style="167" customWidth="1"/>
    <col min="4" max="4" width="16" style="95" customWidth="1"/>
    <col min="5" max="5" width="10.5703125" style="95" customWidth="1"/>
    <col min="6" max="6" width="16.28515625" style="95" customWidth="1"/>
    <col min="7" max="7" width="3.42578125" style="95" customWidth="1"/>
    <col min="8" max="8" width="16.28515625" style="95" customWidth="1"/>
    <col min="9" max="9" width="10.5703125" style="95" customWidth="1"/>
    <col min="10" max="10" width="16.28515625" style="95" customWidth="1"/>
    <col min="11" max="11" width="11.5703125" style="39" bestFit="1" customWidth="1"/>
    <col min="12" max="12" width="11.140625" style="39" customWidth="1"/>
    <col min="13" max="16384" width="8.7109375" style="39"/>
  </cols>
  <sheetData>
    <row r="1" spans="1:12" s="27" customFormat="1" ht="76.5" customHeight="1" thickBot="1" x14ac:dyDescent="0.35">
      <c r="A1" s="532" t="s">
        <v>0</v>
      </c>
      <c r="B1" s="532"/>
      <c r="C1" s="28" t="s">
        <v>702</v>
      </c>
      <c r="D1" s="28" t="s">
        <v>2</v>
      </c>
      <c r="E1" s="28" t="s">
        <v>3</v>
      </c>
      <c r="F1" s="28" t="s">
        <v>4</v>
      </c>
      <c r="G1" s="28"/>
      <c r="H1" s="28" t="s">
        <v>5</v>
      </c>
      <c r="I1" s="28" t="s">
        <v>3</v>
      </c>
      <c r="J1" s="28" t="s">
        <v>6</v>
      </c>
      <c r="K1" s="534" t="s">
        <v>7</v>
      </c>
      <c r="L1" s="534"/>
    </row>
    <row r="2" spans="1:12" s="68" customFormat="1" ht="16.5" thickTop="1" x14ac:dyDescent="0.2">
      <c r="A2" s="66"/>
      <c r="B2" s="158"/>
      <c r="C2" s="17"/>
      <c r="D2" s="24" t="s">
        <v>8</v>
      </c>
      <c r="E2" s="24" t="s">
        <v>8</v>
      </c>
      <c r="F2" s="24" t="s">
        <v>8</v>
      </c>
      <c r="G2" s="25"/>
      <c r="H2" s="24" t="s">
        <v>8</v>
      </c>
      <c r="I2" s="24" t="s">
        <v>8</v>
      </c>
      <c r="J2" s="24" t="s">
        <v>8</v>
      </c>
      <c r="K2" s="23" t="s">
        <v>8</v>
      </c>
      <c r="L2" s="22" t="s">
        <v>9</v>
      </c>
    </row>
    <row r="3" spans="1:12" ht="15.75" x14ac:dyDescent="0.2">
      <c r="B3" s="160"/>
      <c r="C3" s="17"/>
      <c r="D3" s="16"/>
      <c r="E3" s="16"/>
      <c r="F3" s="16"/>
      <c r="G3" s="16"/>
      <c r="H3" s="16"/>
      <c r="I3" s="16"/>
      <c r="J3" s="16"/>
      <c r="K3" s="23"/>
      <c r="L3" s="22"/>
    </row>
    <row r="4" spans="1:12" ht="36.75" thickBot="1" x14ac:dyDescent="0.25">
      <c r="A4" s="242"/>
      <c r="B4" s="421" t="s">
        <v>1096</v>
      </c>
      <c r="C4" s="17"/>
      <c r="D4" s="16"/>
      <c r="E4" s="16"/>
      <c r="F4" s="16"/>
      <c r="G4" s="16"/>
      <c r="H4" s="16"/>
      <c r="I4" s="16"/>
      <c r="J4" s="16"/>
      <c r="K4" s="23"/>
      <c r="L4" s="22"/>
    </row>
    <row r="5" spans="1:12" ht="16.5" thickTop="1" x14ac:dyDescent="0.2">
      <c r="A5" s="328"/>
      <c r="B5" s="329"/>
      <c r="C5" s="103"/>
      <c r="D5" s="16"/>
      <c r="E5" s="16"/>
      <c r="F5" s="16"/>
      <c r="G5" s="16"/>
      <c r="H5" s="16"/>
      <c r="I5" s="16"/>
      <c r="J5" s="16"/>
      <c r="K5" s="44"/>
      <c r="L5" s="8"/>
    </row>
    <row r="6" spans="1:12" ht="30" x14ac:dyDescent="0.2">
      <c r="A6" s="330" t="s">
        <v>1097</v>
      </c>
      <c r="B6" s="49" t="s">
        <v>1098</v>
      </c>
      <c r="C6" s="103"/>
      <c r="D6" s="16"/>
      <c r="E6" s="16"/>
      <c r="F6" s="16"/>
      <c r="G6" s="16"/>
      <c r="H6" s="16"/>
      <c r="I6" s="16"/>
      <c r="J6" s="16"/>
      <c r="K6" s="44"/>
      <c r="L6" s="8"/>
    </row>
    <row r="7" spans="1:12" ht="15" x14ac:dyDescent="0.2">
      <c r="A7" s="330" t="s">
        <v>1097</v>
      </c>
      <c r="B7" s="49" t="s">
        <v>1099</v>
      </c>
      <c r="C7" s="103"/>
      <c r="D7" s="16"/>
      <c r="E7" s="16"/>
      <c r="F7" s="16"/>
      <c r="G7" s="16"/>
      <c r="H7" s="16"/>
      <c r="I7" s="16"/>
      <c r="J7" s="16"/>
      <c r="K7" s="44"/>
      <c r="L7" s="8"/>
    </row>
    <row r="8" spans="1:12" ht="15" x14ac:dyDescent="0.2">
      <c r="A8" s="330">
        <v>1</v>
      </c>
      <c r="B8" s="49" t="s">
        <v>1100</v>
      </c>
      <c r="C8" s="103" t="s">
        <v>11</v>
      </c>
      <c r="D8" s="16">
        <v>9.9</v>
      </c>
      <c r="E8" s="16"/>
      <c r="F8" s="16">
        <f t="shared" ref="F8:F16" si="0">D8+E8</f>
        <v>9.9</v>
      </c>
      <c r="G8" s="16"/>
      <c r="H8" s="16">
        <v>10.8</v>
      </c>
      <c r="I8" s="16"/>
      <c r="J8" s="16">
        <f t="shared" ref="J8:J16" si="1">H8+I8</f>
        <v>10.8</v>
      </c>
      <c r="K8" s="9">
        <f t="shared" ref="K8:K16" si="2">J8-F8</f>
        <v>0.90000000000000036</v>
      </c>
      <c r="L8" s="8">
        <f t="shared" ref="L8:L16" si="3">IF(F8="","NEW",K8/F8)</f>
        <v>9.0909090909090939E-2</v>
      </c>
    </row>
    <row r="9" spans="1:12" ht="15" x14ac:dyDescent="0.2">
      <c r="A9" s="330">
        <f t="shared" ref="A9:A16" si="4">+A8+1</f>
        <v>2</v>
      </c>
      <c r="B9" s="49" t="s">
        <v>1101</v>
      </c>
      <c r="C9" s="103" t="s">
        <v>11</v>
      </c>
      <c r="D9" s="16">
        <v>29.7</v>
      </c>
      <c r="E9" s="16"/>
      <c r="F9" s="16">
        <f t="shared" si="0"/>
        <v>29.7</v>
      </c>
      <c r="G9" s="16"/>
      <c r="H9" s="16">
        <v>32.5</v>
      </c>
      <c r="I9" s="16"/>
      <c r="J9" s="16">
        <f t="shared" si="1"/>
        <v>32.5</v>
      </c>
      <c r="K9" s="9">
        <f t="shared" si="2"/>
        <v>2.8000000000000007</v>
      </c>
      <c r="L9" s="8">
        <f t="shared" si="3"/>
        <v>9.4276094276094305E-2</v>
      </c>
    </row>
    <row r="10" spans="1:12" ht="15" x14ac:dyDescent="0.2">
      <c r="A10" s="330">
        <f t="shared" si="4"/>
        <v>3</v>
      </c>
      <c r="B10" s="49" t="s">
        <v>1102</v>
      </c>
      <c r="C10" s="103" t="s">
        <v>11</v>
      </c>
      <c r="D10" s="16">
        <v>9.9</v>
      </c>
      <c r="E10" s="16"/>
      <c r="F10" s="16">
        <f t="shared" si="0"/>
        <v>9.9</v>
      </c>
      <c r="G10" s="16"/>
      <c r="H10" s="16">
        <v>10.8</v>
      </c>
      <c r="I10" s="16"/>
      <c r="J10" s="16">
        <f t="shared" si="1"/>
        <v>10.8</v>
      </c>
      <c r="K10" s="9">
        <f t="shared" si="2"/>
        <v>0.90000000000000036</v>
      </c>
      <c r="L10" s="8">
        <f t="shared" si="3"/>
        <v>9.0909090909090939E-2</v>
      </c>
    </row>
    <row r="11" spans="1:12" ht="15" x14ac:dyDescent="0.2">
      <c r="A11" s="330">
        <f t="shared" si="4"/>
        <v>4</v>
      </c>
      <c r="B11" s="49" t="s">
        <v>1103</v>
      </c>
      <c r="C11" s="103" t="s">
        <v>11</v>
      </c>
      <c r="D11" s="16">
        <v>43.33</v>
      </c>
      <c r="E11" s="16">
        <f t="shared" ref="E11:E16" si="5">ROUND(D11*0.2,2)</f>
        <v>8.67</v>
      </c>
      <c r="F11" s="16">
        <f t="shared" si="0"/>
        <v>52</v>
      </c>
      <c r="G11" s="16"/>
      <c r="H11" s="16">
        <v>47.25</v>
      </c>
      <c r="I11" s="16">
        <f t="shared" ref="I11:I16" si="6">ROUND(H11*0.2,2)</f>
        <v>9.4499999999999993</v>
      </c>
      <c r="J11" s="16">
        <f t="shared" si="1"/>
        <v>56.7</v>
      </c>
      <c r="K11" s="9">
        <f t="shared" si="2"/>
        <v>4.7000000000000028</v>
      </c>
      <c r="L11" s="8">
        <f t="shared" si="3"/>
        <v>9.0384615384615438E-2</v>
      </c>
    </row>
    <row r="12" spans="1:12" ht="15" customHeight="1" x14ac:dyDescent="0.2">
      <c r="A12" s="330">
        <f t="shared" si="4"/>
        <v>5</v>
      </c>
      <c r="B12" s="49" t="s">
        <v>1104</v>
      </c>
      <c r="C12" s="103" t="s">
        <v>11</v>
      </c>
      <c r="D12" s="16">
        <v>11</v>
      </c>
      <c r="E12" s="16">
        <f t="shared" si="5"/>
        <v>2.2000000000000002</v>
      </c>
      <c r="F12" s="16">
        <f t="shared" si="0"/>
        <v>13.2</v>
      </c>
      <c r="G12" s="16"/>
      <c r="H12" s="16">
        <v>12</v>
      </c>
      <c r="I12" s="16">
        <f t="shared" si="6"/>
        <v>2.4</v>
      </c>
      <c r="J12" s="16">
        <f t="shared" si="1"/>
        <v>14.4</v>
      </c>
      <c r="K12" s="9">
        <f t="shared" si="2"/>
        <v>1.2000000000000011</v>
      </c>
      <c r="L12" s="8">
        <f t="shared" si="3"/>
        <v>9.0909090909090995E-2</v>
      </c>
    </row>
    <row r="13" spans="1:12" ht="15" customHeight="1" x14ac:dyDescent="0.2">
      <c r="A13" s="330">
        <f t="shared" si="4"/>
        <v>6</v>
      </c>
      <c r="B13" s="49" t="s">
        <v>1105</v>
      </c>
      <c r="C13" s="103" t="s">
        <v>11</v>
      </c>
      <c r="D13" s="16">
        <v>11.92</v>
      </c>
      <c r="E13" s="16">
        <f t="shared" si="5"/>
        <v>2.38</v>
      </c>
      <c r="F13" s="16">
        <f t="shared" si="0"/>
        <v>14.3</v>
      </c>
      <c r="G13" s="16"/>
      <c r="H13" s="16">
        <v>13</v>
      </c>
      <c r="I13" s="16">
        <f t="shared" si="6"/>
        <v>2.6</v>
      </c>
      <c r="J13" s="16">
        <f t="shared" si="1"/>
        <v>15.6</v>
      </c>
      <c r="K13" s="9">
        <f t="shared" si="2"/>
        <v>1.2999999999999989</v>
      </c>
      <c r="L13" s="8">
        <f t="shared" si="3"/>
        <v>9.0909090909090828E-2</v>
      </c>
    </row>
    <row r="14" spans="1:12" ht="15" customHeight="1" x14ac:dyDescent="0.2">
      <c r="A14" s="330">
        <f t="shared" si="4"/>
        <v>7</v>
      </c>
      <c r="B14" s="331" t="s">
        <v>1106</v>
      </c>
      <c r="C14" s="103" t="s">
        <v>11</v>
      </c>
      <c r="D14" s="16">
        <v>11.92</v>
      </c>
      <c r="E14" s="16">
        <f t="shared" si="5"/>
        <v>2.38</v>
      </c>
      <c r="F14" s="16">
        <f t="shared" si="0"/>
        <v>14.3</v>
      </c>
      <c r="G14" s="16"/>
      <c r="H14" s="16">
        <v>13</v>
      </c>
      <c r="I14" s="16">
        <f t="shared" si="6"/>
        <v>2.6</v>
      </c>
      <c r="J14" s="16">
        <f t="shared" si="1"/>
        <v>15.6</v>
      </c>
      <c r="K14" s="9">
        <f t="shared" si="2"/>
        <v>1.2999999999999989</v>
      </c>
      <c r="L14" s="8">
        <f t="shared" si="3"/>
        <v>9.0909090909090828E-2</v>
      </c>
    </row>
    <row r="15" spans="1:12" ht="15" customHeight="1" x14ac:dyDescent="0.2">
      <c r="A15" s="330">
        <f t="shared" si="4"/>
        <v>8</v>
      </c>
      <c r="B15" s="331" t="s">
        <v>1107</v>
      </c>
      <c r="C15" s="103" t="s">
        <v>11</v>
      </c>
      <c r="D15" s="16">
        <v>11.92</v>
      </c>
      <c r="E15" s="16">
        <f t="shared" si="5"/>
        <v>2.38</v>
      </c>
      <c r="F15" s="16">
        <f t="shared" si="0"/>
        <v>14.3</v>
      </c>
      <c r="G15" s="16"/>
      <c r="H15" s="16">
        <v>13</v>
      </c>
      <c r="I15" s="16">
        <f t="shared" si="6"/>
        <v>2.6</v>
      </c>
      <c r="J15" s="16">
        <f t="shared" si="1"/>
        <v>15.6</v>
      </c>
      <c r="K15" s="9">
        <f t="shared" si="2"/>
        <v>1.2999999999999989</v>
      </c>
      <c r="L15" s="8">
        <f t="shared" si="3"/>
        <v>9.0909090909090828E-2</v>
      </c>
    </row>
    <row r="16" spans="1:12" ht="15" customHeight="1" x14ac:dyDescent="0.2">
      <c r="A16" s="330">
        <f t="shared" si="4"/>
        <v>9</v>
      </c>
      <c r="B16" s="331" t="s">
        <v>1108</v>
      </c>
      <c r="C16" s="103" t="s">
        <v>11</v>
      </c>
      <c r="D16" s="16">
        <v>12.83</v>
      </c>
      <c r="E16" s="16">
        <f t="shared" si="5"/>
        <v>2.57</v>
      </c>
      <c r="F16" s="16">
        <f t="shared" si="0"/>
        <v>15.4</v>
      </c>
      <c r="G16" s="16"/>
      <c r="H16" s="16">
        <v>14</v>
      </c>
      <c r="I16" s="16">
        <f t="shared" si="6"/>
        <v>2.8</v>
      </c>
      <c r="J16" s="16">
        <f t="shared" si="1"/>
        <v>16.8</v>
      </c>
      <c r="K16" s="9">
        <f t="shared" si="2"/>
        <v>1.4000000000000004</v>
      </c>
      <c r="L16" s="8">
        <f t="shared" si="3"/>
        <v>9.0909090909090925E-2</v>
      </c>
    </row>
    <row r="17" spans="1:12" ht="15" customHeight="1" x14ac:dyDescent="0.2">
      <c r="A17" s="330"/>
      <c r="B17" s="248"/>
      <c r="C17" s="103"/>
      <c r="D17" s="16"/>
      <c r="E17" s="16"/>
      <c r="F17" s="16"/>
      <c r="G17" s="16"/>
      <c r="H17" s="16"/>
      <c r="I17" s="16"/>
      <c r="J17" s="16"/>
      <c r="K17" s="9"/>
      <c r="L17" s="8"/>
    </row>
    <row r="18" spans="1:12" ht="18.75" thickBot="1" x14ac:dyDescent="0.25">
      <c r="A18" s="330"/>
      <c r="B18" s="412" t="s">
        <v>1109</v>
      </c>
      <c r="C18" s="103"/>
      <c r="D18" s="16"/>
      <c r="E18" s="16"/>
      <c r="F18" s="16"/>
      <c r="G18" s="16"/>
      <c r="H18" s="16"/>
      <c r="I18" s="16"/>
      <c r="J18" s="16"/>
      <c r="K18" s="9"/>
      <c r="L18" s="8"/>
    </row>
    <row r="19" spans="1:12" s="187" customFormat="1" ht="15" customHeight="1" thickTop="1" x14ac:dyDescent="0.2">
      <c r="A19" s="315"/>
      <c r="B19" s="73"/>
      <c r="C19" s="103"/>
      <c r="D19" s="16"/>
      <c r="E19" s="332"/>
      <c r="F19" s="332"/>
      <c r="G19" s="332"/>
      <c r="H19" s="16"/>
      <c r="I19" s="332"/>
      <c r="J19" s="332"/>
      <c r="K19" s="9"/>
      <c r="L19" s="8"/>
    </row>
    <row r="20" spans="1:12" s="187" customFormat="1" ht="15" customHeight="1" x14ac:dyDescent="0.2">
      <c r="A20" s="330"/>
      <c r="B20" s="260" t="s">
        <v>1110</v>
      </c>
      <c r="C20" s="103"/>
      <c r="D20" s="16"/>
      <c r="E20" s="332"/>
      <c r="F20" s="16"/>
      <c r="G20" s="332"/>
      <c r="H20" s="16"/>
      <c r="I20" s="332"/>
      <c r="J20" s="16"/>
      <c r="K20" s="9"/>
      <c r="L20" s="8"/>
    </row>
    <row r="21" spans="1:12" s="187" customFormat="1" ht="15" x14ac:dyDescent="0.2">
      <c r="A21" s="330"/>
      <c r="B21" s="260" t="s">
        <v>1111</v>
      </c>
      <c r="C21" s="103"/>
      <c r="D21" s="16"/>
      <c r="E21" s="332"/>
      <c r="F21" s="333"/>
      <c r="G21" s="332"/>
      <c r="H21" s="16"/>
      <c r="I21" s="332"/>
      <c r="J21" s="333"/>
      <c r="K21" s="9"/>
      <c r="L21" s="8"/>
    </row>
    <row r="22" spans="1:12" s="187" customFormat="1" ht="15" x14ac:dyDescent="0.2">
      <c r="A22" s="330"/>
      <c r="B22" s="456" t="s">
        <v>1112</v>
      </c>
      <c r="C22" s="103"/>
      <c r="D22" s="16"/>
      <c r="E22" s="332"/>
      <c r="F22" s="16"/>
      <c r="G22" s="332"/>
      <c r="H22" s="16"/>
      <c r="I22" s="332"/>
      <c r="J22" s="16"/>
      <c r="K22" s="9"/>
      <c r="L22" s="8"/>
    </row>
    <row r="23" spans="1:12" s="187" customFormat="1" ht="15" x14ac:dyDescent="0.2">
      <c r="A23" s="330"/>
      <c r="B23" s="334"/>
      <c r="C23" s="103"/>
      <c r="D23" s="16"/>
      <c r="E23" s="332"/>
      <c r="F23" s="16"/>
      <c r="G23" s="332"/>
      <c r="H23" s="16"/>
      <c r="I23" s="332"/>
      <c r="J23" s="16"/>
      <c r="K23" s="9"/>
      <c r="L23" s="8"/>
    </row>
    <row r="24" spans="1:12" ht="51.95" customHeight="1" thickBot="1" x14ac:dyDescent="0.25">
      <c r="A24" s="330"/>
      <c r="B24" s="399" t="s">
        <v>1113</v>
      </c>
      <c r="C24" s="639" t="s">
        <v>1114</v>
      </c>
      <c r="D24" s="640"/>
      <c r="E24" s="640"/>
      <c r="F24" s="640"/>
      <c r="G24" s="640"/>
      <c r="H24" s="640"/>
      <c r="I24" s="640"/>
      <c r="J24" s="640"/>
      <c r="K24" s="640"/>
      <c r="L24" s="641"/>
    </row>
    <row r="25" spans="1:12" ht="15" customHeight="1" x14ac:dyDescent="0.2">
      <c r="A25" s="330"/>
      <c r="B25" s="102" t="s">
        <v>1115</v>
      </c>
      <c r="C25" s="103"/>
      <c r="D25" s="16"/>
      <c r="E25" s="72"/>
      <c r="F25" s="16"/>
      <c r="G25" s="16"/>
      <c r="H25" s="16"/>
      <c r="I25" s="72"/>
      <c r="J25" s="16"/>
      <c r="K25" s="9"/>
      <c r="L25" s="8"/>
    </row>
    <row r="26" spans="1:12" ht="15" customHeight="1" x14ac:dyDescent="0.2">
      <c r="A26" s="330">
        <f>A16+1</f>
        <v>10</v>
      </c>
      <c r="B26" s="102" t="s">
        <v>1116</v>
      </c>
      <c r="C26" s="103" t="s">
        <v>11</v>
      </c>
      <c r="D26" s="16">
        <v>2385</v>
      </c>
      <c r="E26" s="16">
        <f>ROUND(D26*0.2,2)</f>
        <v>477</v>
      </c>
      <c r="F26" s="16">
        <f>D26+E26</f>
        <v>2862</v>
      </c>
      <c r="G26" s="16"/>
      <c r="H26" s="16">
        <v>2620</v>
      </c>
      <c r="I26" s="16">
        <f>ROUND(H26*0.2,2)</f>
        <v>524</v>
      </c>
      <c r="J26" s="16">
        <f>H26+I26</f>
        <v>3144</v>
      </c>
      <c r="K26" s="9">
        <f>J26-F26</f>
        <v>282</v>
      </c>
      <c r="L26" s="8">
        <f>IF(F26="","NEW",K26/F26)</f>
        <v>9.853249475890985E-2</v>
      </c>
    </row>
    <row r="27" spans="1:12" ht="15" customHeight="1" x14ac:dyDescent="0.2">
      <c r="A27" s="330">
        <f>A26+1</f>
        <v>11</v>
      </c>
      <c r="B27" s="102" t="s">
        <v>1117</v>
      </c>
      <c r="C27" s="103" t="s">
        <v>11</v>
      </c>
      <c r="D27" s="16">
        <v>1283.33</v>
      </c>
      <c r="E27" s="16">
        <f>ROUND(D27*0.2,2)</f>
        <v>256.67</v>
      </c>
      <c r="F27" s="16">
        <f>D27+E27</f>
        <v>1540</v>
      </c>
      <c r="G27" s="16"/>
      <c r="H27" s="16">
        <v>1400</v>
      </c>
      <c r="I27" s="16">
        <f>ROUND(H27*0.2,2)</f>
        <v>280</v>
      </c>
      <c r="J27" s="16">
        <f>H27+I27</f>
        <v>1680</v>
      </c>
      <c r="K27" s="9">
        <f>J27-F27</f>
        <v>140</v>
      </c>
      <c r="L27" s="8">
        <f>IF(F27="","NEW",K27/F27)</f>
        <v>9.0909090909090912E-2</v>
      </c>
    </row>
    <row r="28" spans="1:12" ht="15" customHeight="1" x14ac:dyDescent="0.2">
      <c r="A28" s="330"/>
      <c r="B28" s="102"/>
      <c r="C28" s="103"/>
      <c r="D28" s="16"/>
      <c r="E28" s="16"/>
      <c r="F28" s="16"/>
      <c r="G28" s="16"/>
      <c r="H28" s="16"/>
      <c r="I28" s="16"/>
      <c r="J28" s="16"/>
      <c r="K28" s="9"/>
      <c r="L28" s="8"/>
    </row>
    <row r="29" spans="1:12" ht="51.95" customHeight="1" thickBot="1" x14ac:dyDescent="0.25">
      <c r="A29" s="330"/>
      <c r="B29" s="399" t="s">
        <v>1118</v>
      </c>
      <c r="C29" s="639" t="s">
        <v>1119</v>
      </c>
      <c r="D29" s="640"/>
      <c r="E29" s="640"/>
      <c r="F29" s="640"/>
      <c r="G29" s="640"/>
      <c r="H29" s="640"/>
      <c r="I29" s="640"/>
      <c r="J29" s="640"/>
      <c r="K29" s="640"/>
      <c r="L29" s="641"/>
    </row>
    <row r="30" spans="1:12" ht="15" customHeight="1" x14ac:dyDescent="0.2">
      <c r="A30" s="330">
        <f>A27+1</f>
        <v>12</v>
      </c>
      <c r="B30" s="102" t="s">
        <v>1120</v>
      </c>
      <c r="C30" s="103" t="s">
        <v>11</v>
      </c>
      <c r="D30" s="16">
        <v>687.5</v>
      </c>
      <c r="E30" s="16">
        <f>ROUND(D30*0.2,2)</f>
        <v>137.5</v>
      </c>
      <c r="F30" s="16">
        <f>D30+E30</f>
        <v>825</v>
      </c>
      <c r="G30" s="16"/>
      <c r="H30" s="16">
        <v>750</v>
      </c>
      <c r="I30" s="16">
        <f>ROUND(H30*0.2,2)</f>
        <v>150</v>
      </c>
      <c r="J30" s="16">
        <f>H30+I30</f>
        <v>900</v>
      </c>
      <c r="K30" s="9">
        <f>J30-F30</f>
        <v>75</v>
      </c>
      <c r="L30" s="8">
        <f>IF(F30="","NEW",K30/F30)</f>
        <v>9.0909090909090912E-2</v>
      </c>
    </row>
    <row r="31" spans="1:12" ht="15" customHeight="1" x14ac:dyDescent="0.2">
      <c r="A31" s="330">
        <f>A30+1</f>
        <v>13</v>
      </c>
      <c r="B31" s="102" t="s">
        <v>1116</v>
      </c>
      <c r="C31" s="103" t="s">
        <v>11</v>
      </c>
      <c r="D31" s="16">
        <v>1833.33</v>
      </c>
      <c r="E31" s="16">
        <f>ROUND(D31*0.2,2)</f>
        <v>366.67</v>
      </c>
      <c r="F31" s="16">
        <f>D31+E31</f>
        <v>2200</v>
      </c>
      <c r="G31" s="16"/>
      <c r="H31" s="16">
        <v>2000</v>
      </c>
      <c r="I31" s="16">
        <f>ROUND(H31*0.2,2)</f>
        <v>400</v>
      </c>
      <c r="J31" s="16">
        <f>H31+I31</f>
        <v>2400</v>
      </c>
      <c r="K31" s="9">
        <f>J31-F31</f>
        <v>200</v>
      </c>
      <c r="L31" s="8">
        <f>IF(F31="","NEW",K31/F31)</f>
        <v>9.0909090909090912E-2</v>
      </c>
    </row>
    <row r="32" spans="1:12" ht="15" customHeight="1" x14ac:dyDescent="0.2">
      <c r="A32" s="330">
        <f>A31+1</f>
        <v>14</v>
      </c>
      <c r="B32" s="102" t="s">
        <v>1117</v>
      </c>
      <c r="C32" s="103" t="s">
        <v>11</v>
      </c>
      <c r="D32" s="16">
        <v>916.67</v>
      </c>
      <c r="E32" s="16">
        <f>ROUND(D32*0.2,2)</f>
        <v>183.33</v>
      </c>
      <c r="F32" s="16">
        <f>D32+E32</f>
        <v>1100</v>
      </c>
      <c r="G32" s="16"/>
      <c r="H32" s="16">
        <v>1000</v>
      </c>
      <c r="I32" s="16">
        <f>ROUND(H32*0.2,2)</f>
        <v>200</v>
      </c>
      <c r="J32" s="16">
        <f>H32+I32</f>
        <v>1200</v>
      </c>
      <c r="K32" s="9">
        <f>J32-F32</f>
        <v>100</v>
      </c>
      <c r="L32" s="8">
        <f>IF(F32="","NEW",K32/F32)</f>
        <v>9.0909090909090912E-2</v>
      </c>
    </row>
    <row r="33" spans="1:12" ht="15" customHeight="1" x14ac:dyDescent="0.2">
      <c r="A33" s="330"/>
      <c r="B33" s="102"/>
      <c r="C33" s="103"/>
      <c r="D33" s="16"/>
      <c r="E33" s="16"/>
      <c r="F33" s="16"/>
      <c r="G33" s="16"/>
      <c r="H33" s="16"/>
      <c r="I33" s="16"/>
      <c r="J33" s="16"/>
      <c r="K33" s="9"/>
      <c r="L33" s="8"/>
    </row>
    <row r="34" spans="1:12" ht="15" customHeight="1" thickBot="1" x14ac:dyDescent="0.25">
      <c r="A34" s="330"/>
      <c r="B34" s="399" t="s">
        <v>1121</v>
      </c>
      <c r="C34" s="103"/>
      <c r="D34" s="16"/>
      <c r="E34" s="72"/>
      <c r="F34" s="16"/>
      <c r="G34" s="16"/>
      <c r="H34" s="16"/>
      <c r="I34" s="72"/>
      <c r="J34" s="16"/>
      <c r="K34" s="9"/>
      <c r="L34" s="8"/>
    </row>
    <row r="35" spans="1:12" ht="15" customHeight="1" x14ac:dyDescent="0.2">
      <c r="A35" s="330">
        <f>A32+1</f>
        <v>15</v>
      </c>
      <c r="B35" s="102" t="s">
        <v>1120</v>
      </c>
      <c r="C35" s="103" t="s">
        <v>11</v>
      </c>
      <c r="D35" s="16">
        <v>348.33</v>
      </c>
      <c r="E35" s="16">
        <f>ROUND(D35*0.2,2)</f>
        <v>69.67</v>
      </c>
      <c r="F35" s="16">
        <f>D35+E35</f>
        <v>418</v>
      </c>
      <c r="G35" s="16"/>
      <c r="H35" s="16">
        <v>380</v>
      </c>
      <c r="I35" s="16">
        <f>ROUND(H35*0.2,2)</f>
        <v>76</v>
      </c>
      <c r="J35" s="16">
        <f>H35+I35</f>
        <v>456</v>
      </c>
      <c r="K35" s="9">
        <f>J35-F35</f>
        <v>38</v>
      </c>
      <c r="L35" s="8">
        <f>IF(F35="","NEW",K35/F35)</f>
        <v>9.0909090909090912E-2</v>
      </c>
    </row>
    <row r="36" spans="1:12" ht="15" customHeight="1" x14ac:dyDescent="0.2">
      <c r="A36" s="330">
        <f>A35+1</f>
        <v>16</v>
      </c>
      <c r="B36" s="102" t="s">
        <v>1116</v>
      </c>
      <c r="C36" s="103" t="s">
        <v>11</v>
      </c>
      <c r="D36" s="16">
        <v>1004.17</v>
      </c>
      <c r="E36" s="16">
        <f>ROUND(D36*0.2,2)</f>
        <v>200.83</v>
      </c>
      <c r="F36" s="16">
        <f>D36+E36</f>
        <v>1205</v>
      </c>
      <c r="G36" s="16"/>
      <c r="H36" s="16">
        <v>1100</v>
      </c>
      <c r="I36" s="16">
        <f>ROUND(H36*0.2,2)</f>
        <v>220</v>
      </c>
      <c r="J36" s="16">
        <f>H36+I36</f>
        <v>1320</v>
      </c>
      <c r="K36" s="9">
        <f>J36-F36</f>
        <v>115</v>
      </c>
      <c r="L36" s="8">
        <f>IF(F36="","NEW",K36/F36)</f>
        <v>9.5435684647302899E-2</v>
      </c>
    </row>
    <row r="37" spans="1:12" ht="15" customHeight="1" x14ac:dyDescent="0.2">
      <c r="A37" s="330">
        <f>A36+1</f>
        <v>17</v>
      </c>
      <c r="B37" s="102" t="s">
        <v>1117</v>
      </c>
      <c r="C37" s="103" t="s">
        <v>11</v>
      </c>
      <c r="D37" s="16">
        <v>504.17</v>
      </c>
      <c r="E37" s="16">
        <f>ROUND(D37*0.2,2)</f>
        <v>100.83</v>
      </c>
      <c r="F37" s="16">
        <f>D37+E37</f>
        <v>605</v>
      </c>
      <c r="G37" s="16"/>
      <c r="H37" s="16">
        <v>550</v>
      </c>
      <c r="I37" s="16">
        <f>ROUND(H37*0.2,2)</f>
        <v>110</v>
      </c>
      <c r="J37" s="16">
        <f>H37+I37</f>
        <v>660</v>
      </c>
      <c r="K37" s="9">
        <f>J37-F37</f>
        <v>55</v>
      </c>
      <c r="L37" s="8">
        <f>IF(F37="","NEW",K37/F37)</f>
        <v>9.0909090909090912E-2</v>
      </c>
    </row>
    <row r="38" spans="1:12" ht="15" customHeight="1" x14ac:dyDescent="0.2">
      <c r="A38" s="330"/>
      <c r="B38" s="102"/>
      <c r="C38" s="103"/>
      <c r="D38" s="16"/>
      <c r="E38" s="16"/>
      <c r="F38" s="16"/>
      <c r="G38" s="16"/>
      <c r="H38" s="16"/>
      <c r="I38" s="16"/>
      <c r="J38" s="16"/>
      <c r="K38" s="9"/>
      <c r="L38" s="8"/>
    </row>
    <row r="39" spans="1:12" ht="15" customHeight="1" x14ac:dyDescent="0.2">
      <c r="A39" s="330">
        <f>A37+1</f>
        <v>18</v>
      </c>
      <c r="B39" s="102" t="s">
        <v>1122</v>
      </c>
      <c r="C39" s="103" t="s">
        <v>11</v>
      </c>
      <c r="D39" s="16">
        <v>175</v>
      </c>
      <c r="E39" s="16">
        <f>ROUND(D39*0.2,2)</f>
        <v>35</v>
      </c>
      <c r="F39" s="16">
        <f>D39+E39</f>
        <v>210</v>
      </c>
      <c r="G39" s="16"/>
      <c r="H39" s="16">
        <v>190</v>
      </c>
      <c r="I39" s="16">
        <f>ROUND(H39*0.2,2)</f>
        <v>38</v>
      </c>
      <c r="J39" s="16">
        <f>H39+I39</f>
        <v>228</v>
      </c>
      <c r="K39" s="9">
        <f>J39-F39</f>
        <v>18</v>
      </c>
      <c r="L39" s="8">
        <f>IF(F39="","NEW",K39/F39)</f>
        <v>8.5714285714285715E-2</v>
      </c>
    </row>
    <row r="40" spans="1:12" ht="15" customHeight="1" x14ac:dyDescent="0.2">
      <c r="A40" s="330">
        <f>A39+1</f>
        <v>19</v>
      </c>
      <c r="B40" s="102" t="s">
        <v>1123</v>
      </c>
      <c r="C40" s="103" t="s">
        <v>11</v>
      </c>
      <c r="D40" s="16">
        <v>385</v>
      </c>
      <c r="E40" s="16">
        <f>ROUND(D40*0.2,2)</f>
        <v>77</v>
      </c>
      <c r="F40" s="16">
        <f>D40+E40</f>
        <v>462</v>
      </c>
      <c r="G40" s="16"/>
      <c r="H40" s="16">
        <v>420</v>
      </c>
      <c r="I40" s="16">
        <f>ROUND(H40*0.2,2)</f>
        <v>84</v>
      </c>
      <c r="J40" s="16">
        <f>H40+I40</f>
        <v>504</v>
      </c>
      <c r="K40" s="9">
        <f>J40-F40</f>
        <v>42</v>
      </c>
      <c r="L40" s="8">
        <f>IF(F40="","NEW",K40/F40)</f>
        <v>9.0909090909090912E-2</v>
      </c>
    </row>
    <row r="41" spans="1:12" ht="30" x14ac:dyDescent="0.2">
      <c r="A41" s="330">
        <f>A40+1</f>
        <v>20</v>
      </c>
      <c r="B41" s="102" t="s">
        <v>1124</v>
      </c>
      <c r="C41" s="103" t="s">
        <v>11</v>
      </c>
      <c r="D41" s="16">
        <v>183.33</v>
      </c>
      <c r="E41" s="16">
        <f>ROUND(D41*0.2,2)</f>
        <v>36.67</v>
      </c>
      <c r="F41" s="16">
        <f>D41+E41</f>
        <v>220</v>
      </c>
      <c r="G41" s="16"/>
      <c r="H41" s="16">
        <v>200</v>
      </c>
      <c r="I41" s="16">
        <f>ROUND(H41*0.2,2)</f>
        <v>40</v>
      </c>
      <c r="J41" s="16">
        <f>H41+I41</f>
        <v>240</v>
      </c>
      <c r="K41" s="9">
        <f>J41-F41</f>
        <v>20</v>
      </c>
      <c r="L41" s="8">
        <f>IF(F41="","NEW",K41/F41)</f>
        <v>9.0909090909090912E-2</v>
      </c>
    </row>
    <row r="42" spans="1:12" ht="15" customHeight="1" x14ac:dyDescent="0.2">
      <c r="A42" s="330"/>
      <c r="B42" s="102"/>
      <c r="C42" s="103"/>
      <c r="D42" s="16"/>
      <c r="E42" s="16"/>
      <c r="F42" s="16"/>
      <c r="G42" s="16"/>
      <c r="H42" s="16"/>
      <c r="I42" s="16"/>
      <c r="J42" s="16"/>
      <c r="K42" s="9"/>
      <c r="L42" s="8"/>
    </row>
    <row r="43" spans="1:12" ht="30" customHeight="1" thickBot="1" x14ac:dyDescent="0.25">
      <c r="A43" s="330"/>
      <c r="B43" s="398" t="s">
        <v>1125</v>
      </c>
      <c r="C43" s="103"/>
      <c r="D43" s="16"/>
      <c r="E43" s="72"/>
      <c r="F43" s="16"/>
      <c r="G43" s="16"/>
      <c r="H43" s="16"/>
      <c r="I43" s="72"/>
      <c r="J43" s="16"/>
      <c r="K43" s="9"/>
      <c r="L43" s="8"/>
    </row>
    <row r="44" spans="1:12" ht="15" customHeight="1" x14ac:dyDescent="0.2">
      <c r="A44" s="330">
        <f>A41+1</f>
        <v>21</v>
      </c>
      <c r="B44" s="102" t="s">
        <v>1126</v>
      </c>
      <c r="C44" s="103" t="s">
        <v>11</v>
      </c>
      <c r="D44" s="535" t="s">
        <v>1127</v>
      </c>
      <c r="E44" s="536"/>
      <c r="F44" s="536"/>
      <c r="G44" s="536"/>
      <c r="H44" s="536"/>
      <c r="I44" s="536"/>
      <c r="J44" s="536"/>
      <c r="K44" s="536"/>
      <c r="L44" s="537"/>
    </row>
    <row r="45" spans="1:12" ht="15" customHeight="1" x14ac:dyDescent="0.2">
      <c r="A45" s="330">
        <f>A44+1</f>
        <v>22</v>
      </c>
      <c r="B45" s="102" t="s">
        <v>1128</v>
      </c>
      <c r="C45" s="103" t="s">
        <v>11</v>
      </c>
      <c r="D45" s="16">
        <v>64.17</v>
      </c>
      <c r="E45" s="16">
        <f t="shared" ref="E45:E47" si="7">ROUND(D45*0.2,2)</f>
        <v>12.83</v>
      </c>
      <c r="F45" s="16">
        <f>D45+E45</f>
        <v>77</v>
      </c>
      <c r="G45" s="16"/>
      <c r="H45" s="16">
        <v>70</v>
      </c>
      <c r="I45" s="16">
        <f t="shared" ref="I45:I47" si="8">ROUND(H45*0.2,2)</f>
        <v>14</v>
      </c>
      <c r="J45" s="16">
        <f>H45+I45</f>
        <v>84</v>
      </c>
      <c r="K45" s="9">
        <f>J45-F45</f>
        <v>7</v>
      </c>
      <c r="L45" s="8">
        <f>IF(F45="","NEW",K45/F45)</f>
        <v>9.0909090909090912E-2</v>
      </c>
    </row>
    <row r="46" spans="1:12" ht="15" customHeight="1" x14ac:dyDescent="0.2">
      <c r="A46" s="330">
        <f>A45+1</f>
        <v>23</v>
      </c>
      <c r="B46" s="102" t="s">
        <v>1129</v>
      </c>
      <c r="C46" s="103" t="s">
        <v>11</v>
      </c>
      <c r="D46" s="16">
        <v>183.33</v>
      </c>
      <c r="E46" s="16">
        <f t="shared" si="7"/>
        <v>36.67</v>
      </c>
      <c r="F46" s="16">
        <f>D46+E46</f>
        <v>220</v>
      </c>
      <c r="G46" s="16"/>
      <c r="H46" s="16">
        <v>200</v>
      </c>
      <c r="I46" s="16">
        <f t="shared" si="8"/>
        <v>40</v>
      </c>
      <c r="J46" s="16">
        <f>H46+I46</f>
        <v>240</v>
      </c>
      <c r="K46" s="9">
        <f>J46-F46</f>
        <v>20</v>
      </c>
      <c r="L46" s="8">
        <f>IF(F46="","NEW",K46/F46)</f>
        <v>9.0909090909090912E-2</v>
      </c>
    </row>
    <row r="47" spans="1:12" ht="15" customHeight="1" x14ac:dyDescent="0.2">
      <c r="A47" s="330">
        <f>A46+1</f>
        <v>24</v>
      </c>
      <c r="B47" s="102" t="s">
        <v>1130</v>
      </c>
      <c r="C47" s="103" t="s">
        <v>11</v>
      </c>
      <c r="D47" s="16">
        <v>100.83</v>
      </c>
      <c r="E47" s="16">
        <f t="shared" si="7"/>
        <v>20.170000000000002</v>
      </c>
      <c r="F47" s="16">
        <f>D47+E47</f>
        <v>121</v>
      </c>
      <c r="G47" s="16"/>
      <c r="H47" s="16">
        <v>110</v>
      </c>
      <c r="I47" s="16">
        <f t="shared" si="8"/>
        <v>22</v>
      </c>
      <c r="J47" s="16">
        <f>H47+I47</f>
        <v>132</v>
      </c>
      <c r="K47" s="9">
        <f>J47-F47</f>
        <v>11</v>
      </c>
      <c r="L47" s="8">
        <f>IF(F47="","NEW",K47/F47)</f>
        <v>9.0909090909090912E-2</v>
      </c>
    </row>
    <row r="48" spans="1:12" ht="15" customHeight="1" x14ac:dyDescent="0.2">
      <c r="A48" s="330"/>
      <c r="B48" s="102"/>
      <c r="C48" s="103"/>
      <c r="D48" s="16"/>
      <c r="E48" s="72"/>
      <c r="F48" s="16"/>
      <c r="G48" s="16"/>
      <c r="H48" s="16"/>
      <c r="I48" s="72"/>
      <c r="J48" s="16"/>
      <c r="K48" s="9"/>
      <c r="L48" s="8"/>
    </row>
    <row r="49" spans="1:12" ht="15" customHeight="1" thickBot="1" x14ac:dyDescent="0.25">
      <c r="A49" s="330"/>
      <c r="B49" s="399" t="s">
        <v>1131</v>
      </c>
      <c r="C49" s="103"/>
      <c r="D49" s="16"/>
      <c r="E49" s="72"/>
      <c r="F49" s="16"/>
      <c r="G49" s="16"/>
      <c r="H49" s="16"/>
      <c r="I49" s="72"/>
      <c r="J49" s="16"/>
      <c r="K49" s="9"/>
      <c r="L49" s="8"/>
    </row>
    <row r="50" spans="1:12" ht="30" x14ac:dyDescent="0.2">
      <c r="A50" s="330">
        <f>A47+1</f>
        <v>25</v>
      </c>
      <c r="B50" s="102" t="s">
        <v>1132</v>
      </c>
      <c r="C50" s="103" t="s">
        <v>11</v>
      </c>
      <c r="D50" s="16">
        <v>172</v>
      </c>
      <c r="E50" s="72"/>
      <c r="F50" s="16">
        <f>D50+E50</f>
        <v>172</v>
      </c>
      <c r="G50" s="16"/>
      <c r="H50" s="16">
        <v>185</v>
      </c>
      <c r="I50" s="72"/>
      <c r="J50" s="16">
        <f>H50+I50</f>
        <v>185</v>
      </c>
      <c r="K50" s="9">
        <f>J50-F50</f>
        <v>13</v>
      </c>
      <c r="L50" s="8">
        <f>IF(F50="","NEW",K50/F50)</f>
        <v>7.5581395348837205E-2</v>
      </c>
    </row>
    <row r="51" spans="1:12" ht="15" customHeight="1" x14ac:dyDescent="0.2">
      <c r="A51" s="330">
        <f>A50+1</f>
        <v>26</v>
      </c>
      <c r="B51" s="102" t="s">
        <v>1133</v>
      </c>
      <c r="C51" s="103" t="s">
        <v>11</v>
      </c>
      <c r="D51" s="16">
        <v>172</v>
      </c>
      <c r="E51" s="72"/>
      <c r="F51" s="16">
        <f>D51+E51</f>
        <v>172</v>
      </c>
      <c r="G51" s="16"/>
      <c r="H51" s="16">
        <v>185</v>
      </c>
      <c r="I51" s="72"/>
      <c r="J51" s="16">
        <f>H51+I51</f>
        <v>185</v>
      </c>
      <c r="K51" s="9">
        <f>J51-F51</f>
        <v>13</v>
      </c>
      <c r="L51" s="8">
        <f>IF(F51="","NEW",K51/F51)</f>
        <v>7.5581395348837205E-2</v>
      </c>
    </row>
    <row r="52" spans="1:12" ht="30" x14ac:dyDescent="0.2">
      <c r="A52" s="330">
        <f>A51+1</f>
        <v>27</v>
      </c>
      <c r="B52" s="102" t="s">
        <v>1134</v>
      </c>
      <c r="C52" s="103" t="s">
        <v>11</v>
      </c>
      <c r="D52" s="16">
        <v>172</v>
      </c>
      <c r="E52" s="72"/>
      <c r="F52" s="16">
        <f>D52+E52</f>
        <v>172</v>
      </c>
      <c r="G52" s="16"/>
      <c r="H52" s="16">
        <v>185</v>
      </c>
      <c r="I52" s="72"/>
      <c r="J52" s="16">
        <f>H52+I52</f>
        <v>185</v>
      </c>
      <c r="K52" s="9">
        <f>J52-F52</f>
        <v>13</v>
      </c>
      <c r="L52" s="8">
        <f>IF(F52="","NEW",K52/F52)</f>
        <v>7.5581395348837205E-2</v>
      </c>
    </row>
    <row r="53" spans="1:12" ht="15" customHeight="1" x14ac:dyDescent="0.2">
      <c r="A53" s="330"/>
      <c r="B53" s="102"/>
      <c r="C53" s="103"/>
      <c r="D53" s="16"/>
      <c r="E53" s="72"/>
      <c r="F53" s="16"/>
      <c r="G53" s="16"/>
      <c r="H53" s="16"/>
      <c r="I53" s="72"/>
      <c r="J53" s="16"/>
      <c r="K53" s="9"/>
      <c r="L53" s="8"/>
    </row>
    <row r="54" spans="1:12" ht="15" customHeight="1" thickBot="1" x14ac:dyDescent="0.25">
      <c r="A54" s="330"/>
      <c r="B54" s="399" t="s">
        <v>1135</v>
      </c>
      <c r="C54" s="103"/>
      <c r="D54" s="16"/>
      <c r="E54" s="72"/>
      <c r="F54" s="16"/>
      <c r="G54" s="16"/>
      <c r="H54" s="16"/>
      <c r="I54" s="72"/>
      <c r="J54" s="16"/>
      <c r="K54" s="9"/>
      <c r="L54" s="8"/>
    </row>
    <row r="55" spans="1:12" ht="15" customHeight="1" x14ac:dyDescent="0.2">
      <c r="A55" s="330">
        <f>A52+1</f>
        <v>28</v>
      </c>
      <c r="B55" s="102" t="s">
        <v>1136</v>
      </c>
      <c r="C55" s="103" t="s">
        <v>11</v>
      </c>
      <c r="D55" s="16">
        <v>172.5</v>
      </c>
      <c r="E55" s="16">
        <f>ROUND(D55*0.2,2)</f>
        <v>34.5</v>
      </c>
      <c r="F55" s="16">
        <f>D55+E55</f>
        <v>207</v>
      </c>
      <c r="G55" s="16"/>
      <c r="H55" s="16">
        <v>185</v>
      </c>
      <c r="I55" s="16">
        <f>ROUND(H55*0.2,2)</f>
        <v>37</v>
      </c>
      <c r="J55" s="16">
        <f>H55+I55</f>
        <v>222</v>
      </c>
      <c r="K55" s="9">
        <f>J55-F55</f>
        <v>15</v>
      </c>
      <c r="L55" s="8">
        <f>IF(F55="","NEW",K55/F55)</f>
        <v>7.2463768115942032E-2</v>
      </c>
    </row>
    <row r="56" spans="1:12" ht="15" customHeight="1" x14ac:dyDescent="0.2">
      <c r="A56" s="330">
        <f>A55+1</f>
        <v>29</v>
      </c>
      <c r="B56" s="102" t="s">
        <v>1137</v>
      </c>
      <c r="C56" s="103" t="s">
        <v>11</v>
      </c>
      <c r="D56" s="16">
        <v>229.17</v>
      </c>
      <c r="E56" s="16">
        <f>ROUND(D56*0.2,2)</f>
        <v>45.83</v>
      </c>
      <c r="F56" s="16">
        <f>D56+E56</f>
        <v>275</v>
      </c>
      <c r="G56" s="16"/>
      <c r="H56" s="16">
        <v>250</v>
      </c>
      <c r="I56" s="16">
        <f>ROUND(H56*0.2,2)</f>
        <v>50</v>
      </c>
      <c r="J56" s="16">
        <f>H56+I56</f>
        <v>300</v>
      </c>
      <c r="K56" s="9">
        <f>J56-F56</f>
        <v>25</v>
      </c>
      <c r="L56" s="8">
        <f>IF(F56="","NEW",K56/F56)</f>
        <v>9.0909090909090912E-2</v>
      </c>
    </row>
    <row r="57" spans="1:12" ht="15" customHeight="1" x14ac:dyDescent="0.2">
      <c r="A57" s="330">
        <f>A56+1</f>
        <v>30</v>
      </c>
      <c r="B57" s="102" t="s">
        <v>1138</v>
      </c>
      <c r="C57" s="103" t="s">
        <v>11</v>
      </c>
      <c r="D57" s="16">
        <v>287.5</v>
      </c>
      <c r="E57" s="16">
        <f>ROUND(D57*0.2,2)</f>
        <v>57.5</v>
      </c>
      <c r="F57" s="16">
        <f>D57+E57</f>
        <v>345</v>
      </c>
      <c r="G57" s="16"/>
      <c r="H57" s="16">
        <v>315</v>
      </c>
      <c r="I57" s="16">
        <f>ROUND(H57*0.2,2)</f>
        <v>63</v>
      </c>
      <c r="J57" s="16">
        <f>H57+I57</f>
        <v>378</v>
      </c>
      <c r="K57" s="9">
        <f>J57-F57</f>
        <v>33</v>
      </c>
      <c r="L57" s="8">
        <f>IF(F57="","NEW",K57/F57)</f>
        <v>9.5652173913043481E-2</v>
      </c>
    </row>
    <row r="58" spans="1:12" ht="15" customHeight="1" x14ac:dyDescent="0.2">
      <c r="A58" s="330"/>
      <c r="B58" s="102"/>
      <c r="C58" s="103"/>
      <c r="D58" s="16"/>
      <c r="E58" s="72"/>
      <c r="F58" s="16"/>
      <c r="G58" s="16"/>
      <c r="H58" s="16"/>
      <c r="I58" s="72"/>
      <c r="J58" s="16"/>
      <c r="K58" s="9"/>
      <c r="L58" s="8"/>
    </row>
    <row r="59" spans="1:12" ht="17.25" thickBot="1" x14ac:dyDescent="0.25">
      <c r="A59" s="330"/>
      <c r="B59" s="399" t="s">
        <v>1139</v>
      </c>
      <c r="C59" s="103"/>
      <c r="D59" s="16"/>
      <c r="E59" s="72"/>
      <c r="F59" s="16"/>
      <c r="G59" s="16"/>
      <c r="H59" s="16"/>
      <c r="I59" s="72"/>
      <c r="J59" s="16"/>
      <c r="K59" s="9"/>
      <c r="L59" s="8"/>
    </row>
    <row r="60" spans="1:12" ht="15" customHeight="1" x14ac:dyDescent="0.2">
      <c r="A60" s="330">
        <f>A57+1</f>
        <v>31</v>
      </c>
      <c r="B60" s="49" t="s">
        <v>1140</v>
      </c>
      <c r="C60" s="103" t="s">
        <v>11</v>
      </c>
      <c r="D60" s="16">
        <v>22</v>
      </c>
      <c r="E60" s="16"/>
      <c r="F60" s="16">
        <f>D60+E60</f>
        <v>22</v>
      </c>
      <c r="G60" s="16"/>
      <c r="H60" s="16">
        <v>24</v>
      </c>
      <c r="I60" s="16"/>
      <c r="J60" s="16">
        <f>H60+I60</f>
        <v>24</v>
      </c>
      <c r="K60" s="9">
        <f>J60-F60</f>
        <v>2</v>
      </c>
      <c r="L60" s="8">
        <f>IF(F60="","NEW",K60/F60)</f>
        <v>9.0909090909090912E-2</v>
      </c>
    </row>
    <row r="61" spans="1:12" ht="15" customHeight="1" x14ac:dyDescent="0.2">
      <c r="A61" s="330">
        <f>+A60+1</f>
        <v>32</v>
      </c>
      <c r="B61" s="49" t="s">
        <v>1141</v>
      </c>
      <c r="C61" s="103" t="s">
        <v>11</v>
      </c>
      <c r="D61" s="16">
        <v>168.33</v>
      </c>
      <c r="E61" s="16">
        <f>ROUND(D61*0.2,2)</f>
        <v>33.67</v>
      </c>
      <c r="F61" s="16">
        <f>D61+E61</f>
        <v>202</v>
      </c>
      <c r="G61" s="16"/>
      <c r="H61" s="16">
        <v>185</v>
      </c>
      <c r="I61" s="16">
        <f>ROUND(H61*0.2,2)</f>
        <v>37</v>
      </c>
      <c r="J61" s="16">
        <f>H61+I61</f>
        <v>222</v>
      </c>
      <c r="K61" s="9">
        <f>J61-F61</f>
        <v>20</v>
      </c>
      <c r="L61" s="8">
        <f>IF(F61="","NEW",K61/F61)</f>
        <v>9.9009900990099015E-2</v>
      </c>
    </row>
    <row r="62" spans="1:12" ht="15" customHeight="1" x14ac:dyDescent="0.2">
      <c r="A62" s="330">
        <f>+A61+1</f>
        <v>33</v>
      </c>
      <c r="B62" s="49" t="s">
        <v>1142</v>
      </c>
      <c r="C62" s="103" t="s">
        <v>11</v>
      </c>
      <c r="D62" s="16">
        <v>32</v>
      </c>
      <c r="E62" s="16"/>
      <c r="F62" s="16">
        <f>D62+E62</f>
        <v>32</v>
      </c>
      <c r="G62" s="16"/>
      <c r="H62" s="16">
        <v>35</v>
      </c>
      <c r="I62" s="16"/>
      <c r="J62" s="16">
        <f>H62+I62</f>
        <v>35</v>
      </c>
      <c r="K62" s="9">
        <f>J62-F62</f>
        <v>3</v>
      </c>
      <c r="L62" s="8">
        <f>IF(F62="","NEW",K62/F62)</f>
        <v>9.375E-2</v>
      </c>
    </row>
    <row r="63" spans="1:12" ht="15" customHeight="1" x14ac:dyDescent="0.2">
      <c r="A63" s="330">
        <f>+A62+1</f>
        <v>34</v>
      </c>
      <c r="B63" s="49" t="s">
        <v>1143</v>
      </c>
      <c r="C63" s="103" t="s">
        <v>11</v>
      </c>
      <c r="D63" s="16">
        <v>98</v>
      </c>
      <c r="E63" s="16"/>
      <c r="F63" s="16">
        <f>D63+E63</f>
        <v>98</v>
      </c>
      <c r="G63" s="16"/>
      <c r="H63" s="16">
        <v>105</v>
      </c>
      <c r="I63" s="16"/>
      <c r="J63" s="16">
        <f>H63+I63</f>
        <v>105</v>
      </c>
      <c r="K63" s="9">
        <f>J63-F63</f>
        <v>7</v>
      </c>
      <c r="L63" s="8">
        <f>IF(F63="","NEW",K63/F63)</f>
        <v>7.1428571428571425E-2</v>
      </c>
    </row>
    <row r="64" spans="1:12" ht="15" customHeight="1" x14ac:dyDescent="0.2">
      <c r="A64" s="330"/>
      <c r="B64" s="102"/>
      <c r="C64" s="103"/>
      <c r="D64" s="16"/>
      <c r="E64" s="16"/>
      <c r="F64" s="16"/>
      <c r="G64" s="16"/>
      <c r="H64" s="16"/>
      <c r="I64" s="16"/>
      <c r="J64" s="16"/>
      <c r="K64" s="9"/>
      <c r="L64" s="8"/>
    </row>
    <row r="65" spans="1:13" ht="17.25" thickBot="1" x14ac:dyDescent="0.25">
      <c r="A65" s="204"/>
      <c r="B65" s="399" t="s">
        <v>1144</v>
      </c>
      <c r="C65" s="103"/>
      <c r="D65" s="16"/>
      <c r="E65" s="10"/>
      <c r="F65" s="10"/>
      <c r="G65" s="10"/>
      <c r="H65" s="16"/>
      <c r="I65" s="10"/>
      <c r="J65" s="10"/>
      <c r="K65" s="9"/>
      <c r="L65" s="8"/>
    </row>
    <row r="66" spans="1:13" ht="15" x14ac:dyDescent="0.2">
      <c r="A66" s="204">
        <f>A63+1</f>
        <v>35</v>
      </c>
      <c r="B66" s="102" t="s">
        <v>1145</v>
      </c>
      <c r="C66" s="103" t="s">
        <v>11</v>
      </c>
      <c r="D66" s="16">
        <v>454</v>
      </c>
      <c r="E66" s="72"/>
      <c r="F66" s="16">
        <f>D66+E66</f>
        <v>454</v>
      </c>
      <c r="G66" s="10"/>
      <c r="H66" s="16">
        <v>500</v>
      </c>
      <c r="I66" s="72"/>
      <c r="J66" s="16">
        <f>H66+I66</f>
        <v>500</v>
      </c>
      <c r="K66" s="9">
        <f>J66-F66</f>
        <v>46</v>
      </c>
      <c r="L66" s="8">
        <f>IF(F66="","NEW",K66/F66)</f>
        <v>0.1013215859030837</v>
      </c>
    </row>
    <row r="67" spans="1:13" ht="15" x14ac:dyDescent="0.2">
      <c r="A67" s="204">
        <f>A66+1</f>
        <v>36</v>
      </c>
      <c r="B67" s="102" t="s">
        <v>1146</v>
      </c>
      <c r="C67" s="103" t="s">
        <v>11</v>
      </c>
      <c r="D67" s="16">
        <v>324</v>
      </c>
      <c r="E67" s="10"/>
      <c r="F67" s="16">
        <f>D67+E67</f>
        <v>324</v>
      </c>
      <c r="G67" s="10"/>
      <c r="H67" s="16">
        <v>356</v>
      </c>
      <c r="I67" s="10"/>
      <c r="J67" s="16">
        <f>H67+I67</f>
        <v>356</v>
      </c>
      <c r="K67" s="9">
        <f>J67-F67</f>
        <v>32</v>
      </c>
      <c r="L67" s="8">
        <f>IF(F67="","NEW",K67/F67)</f>
        <v>9.8765432098765427E-2</v>
      </c>
    </row>
    <row r="68" spans="1:13" ht="15" x14ac:dyDescent="0.2">
      <c r="A68" s="204"/>
      <c r="B68" s="102"/>
      <c r="C68" s="103"/>
      <c r="D68" s="16"/>
      <c r="E68" s="335"/>
      <c r="F68" s="336"/>
      <c r="G68" s="335"/>
      <c r="H68" s="16"/>
      <c r="I68" s="335"/>
      <c r="J68" s="336"/>
      <c r="K68" s="9"/>
      <c r="L68" s="8"/>
    </row>
    <row r="69" spans="1:13" ht="15" customHeight="1" thickBot="1" x14ac:dyDescent="0.25">
      <c r="A69" s="204"/>
      <c r="B69" s="399" t="s">
        <v>1147</v>
      </c>
      <c r="C69" s="103"/>
      <c r="D69" s="16"/>
      <c r="E69" s="335"/>
      <c r="F69" s="335"/>
      <c r="G69" s="335"/>
      <c r="H69" s="16"/>
      <c r="I69" s="335"/>
      <c r="J69" s="335"/>
      <c r="K69" s="9"/>
      <c r="L69" s="8"/>
    </row>
    <row r="70" spans="1:13" ht="15" customHeight="1" x14ac:dyDescent="0.2">
      <c r="A70" s="204">
        <f>A67+1</f>
        <v>37</v>
      </c>
      <c r="B70" s="102" t="s">
        <v>1148</v>
      </c>
      <c r="C70" s="103" t="s">
        <v>11</v>
      </c>
      <c r="D70" s="16">
        <v>415</v>
      </c>
      <c r="E70" s="10"/>
      <c r="F70" s="16">
        <f>D70+E70</f>
        <v>415</v>
      </c>
      <c r="G70" s="10"/>
      <c r="H70" s="16">
        <v>455</v>
      </c>
      <c r="I70" s="10"/>
      <c r="J70" s="16">
        <f>H70+I70</f>
        <v>455</v>
      </c>
      <c r="K70" s="9">
        <f>J70-F70</f>
        <v>40</v>
      </c>
      <c r="L70" s="8">
        <f>IF(F70="","NEW",K70/F70)</f>
        <v>9.6385542168674704E-2</v>
      </c>
    </row>
    <row r="71" spans="1:13" s="337" customFormat="1" ht="15" customHeight="1" x14ac:dyDescent="0.2">
      <c r="A71" s="204">
        <f>A70+1</f>
        <v>38</v>
      </c>
      <c r="B71" s="102" t="s">
        <v>1149</v>
      </c>
      <c r="C71" s="103" t="s">
        <v>11</v>
      </c>
      <c r="D71" s="16">
        <v>710</v>
      </c>
      <c r="E71" s="10"/>
      <c r="F71" s="16">
        <f>D71+E71</f>
        <v>710</v>
      </c>
      <c r="G71" s="10"/>
      <c r="H71" s="16">
        <v>780</v>
      </c>
      <c r="I71" s="10"/>
      <c r="J71" s="16">
        <f>H71+I71</f>
        <v>780</v>
      </c>
      <c r="K71" s="9">
        <f>J71-F71</f>
        <v>70</v>
      </c>
      <c r="L71" s="8">
        <f>IF(F71="","NEW",K71/F71)</f>
        <v>9.8591549295774641E-2</v>
      </c>
      <c r="M71" s="39"/>
    </row>
    <row r="72" spans="1:13" s="337" customFormat="1" ht="15" customHeight="1" x14ac:dyDescent="0.2">
      <c r="A72" s="204">
        <f>A71+1</f>
        <v>39</v>
      </c>
      <c r="B72" s="102" t="s">
        <v>1150</v>
      </c>
      <c r="C72" s="103" t="s">
        <v>11</v>
      </c>
      <c r="D72" s="16">
        <v>1100</v>
      </c>
      <c r="E72" s="10"/>
      <c r="F72" s="16">
        <f>D72+E72</f>
        <v>1100</v>
      </c>
      <c r="G72" s="10"/>
      <c r="H72" s="16">
        <v>1210</v>
      </c>
      <c r="I72" s="10"/>
      <c r="J72" s="16">
        <f>H72+I72</f>
        <v>1210</v>
      </c>
      <c r="K72" s="9">
        <f>J72-F72</f>
        <v>110</v>
      </c>
      <c r="L72" s="8">
        <f>IF(F72="","NEW",K72/F72)</f>
        <v>0.1</v>
      </c>
      <c r="M72" s="39"/>
    </row>
    <row r="73" spans="1:13" ht="20.25" customHeight="1" x14ac:dyDescent="0.2">
      <c r="B73" s="102"/>
      <c r="C73" s="103"/>
    </row>
    <row r="74" spans="1:13" ht="15" customHeight="1" thickBot="1" x14ac:dyDescent="0.25">
      <c r="A74" s="204"/>
      <c r="B74" s="399" t="s">
        <v>1151</v>
      </c>
      <c r="C74" s="103"/>
      <c r="D74" s="16"/>
      <c r="E74" s="335"/>
      <c r="F74" s="335"/>
      <c r="G74" s="335"/>
      <c r="H74" s="16"/>
      <c r="I74" s="335"/>
      <c r="J74" s="335"/>
      <c r="K74" s="9"/>
      <c r="L74" s="8"/>
    </row>
    <row r="75" spans="1:13" ht="15" customHeight="1" x14ac:dyDescent="0.2">
      <c r="A75" s="204">
        <f>A72+1</f>
        <v>40</v>
      </c>
      <c r="B75" s="102" t="s">
        <v>1152</v>
      </c>
      <c r="C75" s="103" t="s">
        <v>11</v>
      </c>
      <c r="D75" s="16"/>
      <c r="E75" s="10"/>
      <c r="F75" s="16"/>
      <c r="G75" s="10"/>
      <c r="H75" s="16">
        <v>400</v>
      </c>
      <c r="I75" s="10"/>
      <c r="J75" s="16">
        <f>H75+I75</f>
        <v>400</v>
      </c>
      <c r="K75" s="9">
        <f>J75-F75</f>
        <v>400</v>
      </c>
      <c r="L75" s="8" t="str">
        <f>IF(F75="","NEW",K75/F75)</f>
        <v>NEW</v>
      </c>
    </row>
  </sheetData>
  <mergeCells count="5">
    <mergeCell ref="A1:B1"/>
    <mergeCell ref="K1:L1"/>
    <mergeCell ref="C24:L24"/>
    <mergeCell ref="C29:L29"/>
    <mergeCell ref="D44:L44"/>
  </mergeCells>
  <conditionalFormatting sqref="L5:L23 L25:L28">
    <cfRule type="cellIs" dxfId="11" priority="35" operator="equal">
      <formula>"NEW"</formula>
    </cfRule>
  </conditionalFormatting>
  <conditionalFormatting sqref="L30:L43">
    <cfRule type="cellIs" dxfId="10" priority="28" operator="equal">
      <formula>"NEW"</formula>
    </cfRule>
  </conditionalFormatting>
  <conditionalFormatting sqref="L45:L72">
    <cfRule type="cellIs" dxfId="9" priority="29" operator="equal">
      <formula>"NEW"</formula>
    </cfRule>
  </conditionalFormatting>
  <conditionalFormatting sqref="L74:L75">
    <cfRule type="cellIs" dxfId="8" priority="3" operator="equal">
      <formula>"NEW"</formula>
    </cfRule>
  </conditionalFormatting>
  <dataValidations count="1">
    <dataValidation type="list" allowBlank="1" showInputMessage="1" showErrorMessage="1" sqref="C5:C23 C25:C28 C30:C72 C74:C75" xr:uid="{D3F9A6C1-967B-4199-9085-F09A919EA38C}">
      <formula1>"Statutory, Full Cost Recovery, Discretionary, Third Party"</formula1>
    </dataValidation>
  </dataValidations>
  <hyperlinks>
    <hyperlink ref="B22" r:id="rId1" xr:uid="{1175870B-AD5C-46C0-95E1-5615EFD4B468}"/>
  </hyperlinks>
  <printOptions horizontalCentered="1"/>
  <pageMargins left="0.70866141732283472" right="0.70866141732283472" top="0.94488188976377963" bottom="0.74803149606299213" header="0.31496062992125984" footer="0.31496062992125984"/>
  <pageSetup paperSize="9" scale="56" fitToHeight="0" orientation="landscape" r:id="rId2"/>
  <headerFooter alignWithMargins="0">
    <oddHeader>&amp;L&amp;"Arial,Bold"&amp;16&amp;A&amp;C&amp;"Arial,Bold"&amp;16FEES AND CHARGES 2024/25</oddHeader>
    <oddFooter>&amp;L&amp;"Arial,Bold"&amp;16&amp;A&amp;C&amp;"Arial,Bold"&amp;16&amp;P</oddFooter>
  </headerFooter>
  <rowBreaks count="1" manualBreakCount="1">
    <brk id="42"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9174-5210-44BC-A0F0-1FBF1E1E7B2A}">
  <dimension ref="B2:G80"/>
  <sheetViews>
    <sheetView zoomScaleNormal="100" zoomScaleSheetLayoutView="85" workbookViewId="0"/>
  </sheetViews>
  <sheetFormatPr defaultRowHeight="15" x14ac:dyDescent="0.25"/>
  <cols>
    <col min="2" max="2" width="14.85546875" customWidth="1"/>
    <col min="3" max="3" width="41" bestFit="1" customWidth="1"/>
    <col min="4" max="4" width="32.140625" customWidth="1"/>
    <col min="6" max="6" width="23.28515625" customWidth="1"/>
    <col min="7" max="7" width="6.5703125" customWidth="1"/>
  </cols>
  <sheetData>
    <row r="2" spans="2:6" ht="15.75" thickBot="1" x14ac:dyDescent="0.3"/>
    <row r="3" spans="2:6" x14ac:dyDescent="0.25">
      <c r="B3" s="642"/>
      <c r="C3" s="643"/>
      <c r="D3" s="643"/>
      <c r="E3" s="643"/>
      <c r="F3" s="644"/>
    </row>
    <row r="4" spans="2:6" ht="20.25" thickBot="1" x14ac:dyDescent="0.3">
      <c r="B4" s="645" t="s">
        <v>1153</v>
      </c>
      <c r="C4" s="646"/>
      <c r="D4" s="646"/>
      <c r="E4" s="646"/>
      <c r="F4" s="647"/>
    </row>
    <row r="5" spans="2:6" ht="15.75" thickBot="1" x14ac:dyDescent="0.3">
      <c r="B5" s="648"/>
      <c r="C5" s="649"/>
      <c r="D5" s="649"/>
      <c r="E5" s="649"/>
      <c r="F5" s="650"/>
    </row>
    <row r="6" spans="2:6" ht="18.75" thickBot="1" x14ac:dyDescent="0.3">
      <c r="B6" s="651"/>
      <c r="C6" s="653" t="s">
        <v>1154</v>
      </c>
      <c r="D6" s="492" t="s">
        <v>1155</v>
      </c>
      <c r="E6" s="655" t="s">
        <v>1155</v>
      </c>
      <c r="F6" s="656"/>
    </row>
    <row r="7" spans="2:6" ht="19.5" thickTop="1" thickBot="1" x14ac:dyDescent="0.3">
      <c r="B7" s="652"/>
      <c r="C7" s="654"/>
      <c r="D7" s="491" t="s">
        <v>1156</v>
      </c>
      <c r="E7" s="657" t="s">
        <v>1157</v>
      </c>
      <c r="F7" s="658"/>
    </row>
    <row r="8" spans="2:6" x14ac:dyDescent="0.25">
      <c r="B8" s="661">
        <v>1.1000000000000001</v>
      </c>
      <c r="C8" s="465" t="s">
        <v>1158</v>
      </c>
      <c r="D8" s="669" t="s">
        <v>1159</v>
      </c>
      <c r="E8" s="679" t="s">
        <v>1160</v>
      </c>
      <c r="F8" s="680"/>
    </row>
    <row r="9" spans="2:6" ht="15.75" thickBot="1" x14ac:dyDescent="0.3">
      <c r="B9" s="662"/>
      <c r="C9" s="466" t="s">
        <v>1161</v>
      </c>
      <c r="D9" s="662"/>
      <c r="E9" s="665"/>
      <c r="F9" s="666"/>
    </row>
    <row r="10" spans="2:6" ht="25.5" x14ac:dyDescent="0.25">
      <c r="B10" s="661">
        <v>1.2</v>
      </c>
      <c r="C10" s="465" t="s">
        <v>1162</v>
      </c>
      <c r="D10" s="661" t="s">
        <v>1163</v>
      </c>
      <c r="E10" s="663" t="s">
        <v>1164</v>
      </c>
      <c r="F10" s="664"/>
    </row>
    <row r="11" spans="2:6" ht="42.6" customHeight="1" thickBot="1" x14ac:dyDescent="0.3">
      <c r="B11" s="662"/>
      <c r="C11" s="467" t="s">
        <v>1165</v>
      </c>
      <c r="D11" s="662"/>
      <c r="E11" s="665" t="s">
        <v>1166</v>
      </c>
      <c r="F11" s="666"/>
    </row>
    <row r="12" spans="2:6" ht="15.75" thickBot="1" x14ac:dyDescent="0.3">
      <c r="B12" s="468">
        <v>1.3</v>
      </c>
      <c r="C12" s="467" t="s">
        <v>1167</v>
      </c>
      <c r="D12" s="467" t="s">
        <v>1159</v>
      </c>
      <c r="E12" s="659" t="s">
        <v>1160</v>
      </c>
      <c r="F12" s="660"/>
    </row>
    <row r="13" spans="2:6" ht="68.099999999999994" customHeight="1" x14ac:dyDescent="0.25">
      <c r="B13" s="661">
        <v>1.4</v>
      </c>
      <c r="C13" s="661" t="s">
        <v>1168</v>
      </c>
      <c r="D13" s="465" t="s">
        <v>1169</v>
      </c>
      <c r="E13" s="663" t="s">
        <v>1170</v>
      </c>
      <c r="F13" s="664"/>
    </row>
    <row r="14" spans="2:6" ht="15.75" thickBot="1" x14ac:dyDescent="0.3">
      <c r="B14" s="662"/>
      <c r="C14" s="662"/>
      <c r="D14" s="467" t="s">
        <v>1171</v>
      </c>
      <c r="E14" s="665"/>
      <c r="F14" s="666"/>
    </row>
    <row r="15" spans="2:6" ht="30" customHeight="1" thickBot="1" x14ac:dyDescent="0.3">
      <c r="B15" s="468">
        <v>1.5</v>
      </c>
      <c r="C15" s="467" t="s">
        <v>1172</v>
      </c>
      <c r="D15" s="469">
        <v>550</v>
      </c>
      <c r="E15" s="667">
        <v>825</v>
      </c>
      <c r="F15" s="668"/>
    </row>
    <row r="16" spans="2:6" ht="51" x14ac:dyDescent="0.25">
      <c r="B16" s="661">
        <v>1.6</v>
      </c>
      <c r="C16" s="465" t="s">
        <v>1173</v>
      </c>
      <c r="D16" s="670">
        <v>550</v>
      </c>
      <c r="E16" s="673">
        <v>550</v>
      </c>
      <c r="F16" s="674"/>
    </row>
    <row r="17" spans="2:6" x14ac:dyDescent="0.25">
      <c r="B17" s="669"/>
      <c r="C17" s="465"/>
      <c r="D17" s="671"/>
      <c r="E17" s="675"/>
      <c r="F17" s="676"/>
    </row>
    <row r="18" spans="2:6" ht="51.75" thickBot="1" x14ac:dyDescent="0.3">
      <c r="B18" s="662"/>
      <c r="C18" s="467" t="s">
        <v>1174</v>
      </c>
      <c r="D18" s="672"/>
      <c r="E18" s="677"/>
      <c r="F18" s="678"/>
    </row>
    <row r="19" spans="2:6" ht="32.450000000000003" customHeight="1" thickBot="1" x14ac:dyDescent="0.3">
      <c r="B19" s="468">
        <v>1.7</v>
      </c>
      <c r="C19" s="467" t="s">
        <v>1175</v>
      </c>
      <c r="D19" s="469">
        <v>550</v>
      </c>
      <c r="E19" s="667">
        <v>550</v>
      </c>
      <c r="F19" s="668"/>
    </row>
    <row r="20" spans="2:6" ht="24.95" customHeight="1" x14ac:dyDescent="0.25">
      <c r="B20" s="661">
        <v>1.8</v>
      </c>
      <c r="C20" s="661" t="s">
        <v>1176</v>
      </c>
      <c r="D20" s="470">
        <v>550</v>
      </c>
      <c r="E20" s="663" t="s">
        <v>1177</v>
      </c>
      <c r="F20" s="664"/>
    </row>
    <row r="21" spans="2:6" x14ac:dyDescent="0.25">
      <c r="B21" s="669"/>
      <c r="C21" s="669"/>
      <c r="D21" s="465"/>
      <c r="E21" s="679"/>
      <c r="F21" s="680"/>
    </row>
    <row r="22" spans="2:6" ht="51.75" thickBot="1" x14ac:dyDescent="0.3">
      <c r="B22" s="662"/>
      <c r="C22" s="662"/>
      <c r="D22" s="467" t="s">
        <v>1178</v>
      </c>
      <c r="E22" s="665" t="s">
        <v>1179</v>
      </c>
      <c r="F22" s="666"/>
    </row>
    <row r="23" spans="2:6" x14ac:dyDescent="0.25">
      <c r="B23" s="661">
        <v>1.9</v>
      </c>
      <c r="C23" s="661" t="s">
        <v>1180</v>
      </c>
      <c r="D23" s="470">
        <v>550</v>
      </c>
      <c r="E23" s="681">
        <v>550</v>
      </c>
      <c r="F23" s="682"/>
    </row>
    <row r="24" spans="2:6" x14ac:dyDescent="0.25">
      <c r="B24" s="669"/>
      <c r="C24" s="669"/>
      <c r="D24" s="465"/>
      <c r="E24" s="683"/>
      <c r="F24" s="684"/>
    </row>
    <row r="25" spans="2:6" ht="39" thickBot="1" x14ac:dyDescent="0.3">
      <c r="B25" s="662"/>
      <c r="C25" s="662"/>
      <c r="D25" s="467" t="s">
        <v>1181</v>
      </c>
      <c r="E25" s="685"/>
      <c r="F25" s="686"/>
    </row>
    <row r="26" spans="2:6" ht="26.25" thickBot="1" x14ac:dyDescent="0.3">
      <c r="B26" s="472" t="s">
        <v>1182</v>
      </c>
      <c r="C26" s="467" t="s">
        <v>1183</v>
      </c>
      <c r="D26" s="467" t="s">
        <v>709</v>
      </c>
      <c r="E26" s="667">
        <v>45</v>
      </c>
      <c r="F26" s="668"/>
    </row>
    <row r="27" spans="2:6" ht="15.75" thickBot="1" x14ac:dyDescent="0.3">
      <c r="B27" s="468">
        <v>1.1100000000000001</v>
      </c>
      <c r="C27" s="467" t="s">
        <v>1184</v>
      </c>
      <c r="D27" s="469">
        <v>275</v>
      </c>
      <c r="E27" s="659" t="s">
        <v>1185</v>
      </c>
      <c r="F27" s="660"/>
    </row>
    <row r="28" spans="2:6" ht="26.25" thickBot="1" x14ac:dyDescent="0.3">
      <c r="B28" s="468">
        <v>1.1200000000000001</v>
      </c>
      <c r="C28" s="467" t="s">
        <v>1186</v>
      </c>
      <c r="D28" s="469">
        <v>550</v>
      </c>
      <c r="E28" s="667">
        <v>550</v>
      </c>
      <c r="F28" s="668"/>
    </row>
    <row r="29" spans="2:6" ht="26.25" thickBot="1" x14ac:dyDescent="0.3">
      <c r="B29" s="468">
        <v>1.1299999999999999</v>
      </c>
      <c r="C29" s="467" t="s">
        <v>1187</v>
      </c>
      <c r="D29" s="469">
        <v>275</v>
      </c>
      <c r="E29" s="659"/>
      <c r="F29" s="660"/>
    </row>
    <row r="30" spans="2:6" ht="15.75" thickBot="1" x14ac:dyDescent="0.3">
      <c r="B30" s="468">
        <v>1.1399999999999999</v>
      </c>
      <c r="C30" s="467" t="s">
        <v>1188</v>
      </c>
      <c r="D30" s="467" t="s">
        <v>709</v>
      </c>
      <c r="E30" s="667">
        <v>330</v>
      </c>
      <c r="F30" s="668"/>
    </row>
    <row r="31" spans="2:6" ht="15.75" thickBot="1" x14ac:dyDescent="0.3">
      <c r="B31" s="468">
        <v>1.1499999999999999</v>
      </c>
      <c r="C31" s="467" t="s">
        <v>1189</v>
      </c>
      <c r="D31" s="467" t="s">
        <v>709</v>
      </c>
      <c r="E31" s="667">
        <v>330</v>
      </c>
      <c r="F31" s="668"/>
    </row>
    <row r="32" spans="2:6" ht="38.25" x14ac:dyDescent="0.25">
      <c r="B32" s="661">
        <v>1.1599999999999999</v>
      </c>
      <c r="C32" s="661" t="s">
        <v>1190</v>
      </c>
      <c r="D32" s="465" t="s">
        <v>1191</v>
      </c>
      <c r="E32" s="702" t="s">
        <v>1192</v>
      </c>
      <c r="F32" s="703"/>
    </row>
    <row r="33" spans="2:7" ht="26.25" thickBot="1" x14ac:dyDescent="0.3">
      <c r="B33" s="662"/>
      <c r="C33" s="662"/>
      <c r="D33" s="467" t="s">
        <v>1193</v>
      </c>
      <c r="E33" s="694" t="s">
        <v>1194</v>
      </c>
      <c r="F33" s="695"/>
    </row>
    <row r="34" spans="2:7" ht="26.25" thickBot="1" x14ac:dyDescent="0.3">
      <c r="B34" s="468">
        <v>1.17</v>
      </c>
      <c r="C34" s="467" t="s">
        <v>1195</v>
      </c>
      <c r="D34" s="467" t="s">
        <v>1196</v>
      </c>
      <c r="E34" s="704">
        <v>300</v>
      </c>
      <c r="F34" s="705"/>
    </row>
    <row r="35" spans="2:7" ht="15.75" thickBot="1" x14ac:dyDescent="0.3">
      <c r="B35" s="468">
        <v>1.18</v>
      </c>
      <c r="C35" s="467" t="s">
        <v>1197</v>
      </c>
      <c r="D35" s="467" t="s">
        <v>1198</v>
      </c>
      <c r="E35" s="706" t="s">
        <v>709</v>
      </c>
      <c r="F35" s="707"/>
    </row>
    <row r="36" spans="2:7" ht="38.25" x14ac:dyDescent="0.25">
      <c r="B36" s="661">
        <v>1.19</v>
      </c>
      <c r="C36" s="661" t="s">
        <v>1199</v>
      </c>
      <c r="D36" s="465" t="s">
        <v>1200</v>
      </c>
      <c r="E36" s="702" t="s">
        <v>1201</v>
      </c>
      <c r="F36" s="703"/>
    </row>
    <row r="37" spans="2:7" x14ac:dyDescent="0.25">
      <c r="B37" s="669"/>
      <c r="C37" s="669"/>
      <c r="D37" s="465"/>
      <c r="E37" s="708"/>
      <c r="F37" s="709"/>
    </row>
    <row r="38" spans="2:7" ht="26.25" thickBot="1" x14ac:dyDescent="0.3">
      <c r="B38" s="662"/>
      <c r="C38" s="662"/>
      <c r="D38" s="467" t="s">
        <v>1202</v>
      </c>
      <c r="E38" s="694" t="s">
        <v>1203</v>
      </c>
      <c r="F38" s="695"/>
    </row>
    <row r="39" spans="2:7" ht="18.75" thickBot="1" x14ac:dyDescent="0.3">
      <c r="B39" s="687"/>
      <c r="C39" s="688"/>
      <c r="D39" s="493"/>
      <c r="E39" s="696" t="s">
        <v>1204</v>
      </c>
      <c r="F39" s="697"/>
      <c r="G39" s="693"/>
    </row>
    <row r="40" spans="2:7" ht="19.5" thickTop="1" thickBot="1" x14ac:dyDescent="0.3">
      <c r="B40" s="689" t="s">
        <v>1205</v>
      </c>
      <c r="C40" s="690"/>
      <c r="D40" s="490" t="s">
        <v>1206</v>
      </c>
      <c r="E40" s="698"/>
      <c r="F40" s="699"/>
      <c r="G40" s="693"/>
    </row>
    <row r="41" spans="2:7" ht="19.5" thickTop="1" thickBot="1" x14ac:dyDescent="0.3">
      <c r="B41" s="691"/>
      <c r="C41" s="692"/>
      <c r="D41" s="494"/>
      <c r="E41" s="700"/>
      <c r="F41" s="701"/>
      <c r="G41" s="693"/>
    </row>
    <row r="42" spans="2:7" ht="39" thickBot="1" x14ac:dyDescent="0.3">
      <c r="B42" s="468">
        <v>2.1</v>
      </c>
      <c r="C42" s="467" t="s">
        <v>1207</v>
      </c>
      <c r="D42" s="467" t="s">
        <v>709</v>
      </c>
      <c r="E42" s="694" t="s">
        <v>709</v>
      </c>
      <c r="F42" s="695"/>
      <c r="G42" s="464"/>
    </row>
    <row r="43" spans="2:7" ht="26.25" thickBot="1" x14ac:dyDescent="0.3">
      <c r="B43" s="468">
        <v>2.2000000000000002</v>
      </c>
      <c r="C43" s="467" t="s">
        <v>1208</v>
      </c>
      <c r="D43" s="467" t="s">
        <v>709</v>
      </c>
      <c r="E43" s="706" t="s">
        <v>709</v>
      </c>
      <c r="F43" s="707"/>
      <c r="G43" s="464"/>
    </row>
    <row r="44" spans="2:7" ht="15.75" thickBot="1" x14ac:dyDescent="0.3">
      <c r="B44" s="468">
        <v>2.2999999999999998</v>
      </c>
      <c r="C44" s="467" t="s">
        <v>1209</v>
      </c>
      <c r="D44" s="467" t="s">
        <v>709</v>
      </c>
      <c r="E44" s="706" t="s">
        <v>709</v>
      </c>
      <c r="F44" s="707"/>
      <c r="G44" s="464"/>
    </row>
    <row r="45" spans="2:7" ht="26.25" thickBot="1" x14ac:dyDescent="0.3">
      <c r="B45" s="468">
        <v>2.4</v>
      </c>
      <c r="C45" s="467" t="s">
        <v>1210</v>
      </c>
      <c r="D45" s="467" t="s">
        <v>1211</v>
      </c>
      <c r="E45" s="706" t="s">
        <v>1212</v>
      </c>
      <c r="F45" s="707"/>
      <c r="G45" s="464"/>
    </row>
    <row r="46" spans="2:7" ht="18.75" thickBot="1" x14ac:dyDescent="0.3">
      <c r="B46" s="687"/>
      <c r="C46" s="688"/>
      <c r="D46" s="493"/>
      <c r="E46" s="696" t="s">
        <v>1204</v>
      </c>
      <c r="F46" s="697"/>
      <c r="G46" s="693"/>
    </row>
    <row r="47" spans="2:7" ht="19.5" thickTop="1" thickBot="1" x14ac:dyDescent="0.3">
      <c r="B47" s="689" t="s">
        <v>1213</v>
      </c>
      <c r="C47" s="690"/>
      <c r="D47" s="490" t="s">
        <v>1206</v>
      </c>
      <c r="E47" s="698"/>
      <c r="F47" s="699"/>
      <c r="G47" s="693"/>
    </row>
    <row r="48" spans="2:7" ht="19.5" thickTop="1" thickBot="1" x14ac:dyDescent="0.3">
      <c r="B48" s="691"/>
      <c r="C48" s="692"/>
      <c r="D48" s="494"/>
      <c r="E48" s="700"/>
      <c r="F48" s="701"/>
      <c r="G48" s="693"/>
    </row>
    <row r="49" spans="2:7" ht="15.75" thickBot="1" x14ac:dyDescent="0.3">
      <c r="B49" s="468">
        <v>3.1</v>
      </c>
      <c r="C49" s="467" t="s">
        <v>1214</v>
      </c>
      <c r="D49" s="467"/>
      <c r="E49" s="710">
        <v>25</v>
      </c>
      <c r="F49" s="711"/>
      <c r="G49" s="464"/>
    </row>
    <row r="50" spans="2:7" ht="39" thickBot="1" x14ac:dyDescent="0.3">
      <c r="B50" s="468">
        <v>3.2</v>
      </c>
      <c r="C50" s="467" t="s">
        <v>1215</v>
      </c>
      <c r="D50" s="467"/>
      <c r="E50" s="704">
        <v>45</v>
      </c>
      <c r="F50" s="705"/>
      <c r="G50" s="464"/>
    </row>
    <row r="51" spans="2:7" ht="15.75" thickBot="1" x14ac:dyDescent="0.3">
      <c r="B51" s="468">
        <v>3.3</v>
      </c>
      <c r="C51" s="467" t="s">
        <v>1216</v>
      </c>
      <c r="D51" s="469">
        <v>40</v>
      </c>
      <c r="E51" s="704">
        <v>385</v>
      </c>
      <c r="F51" s="705"/>
      <c r="G51" s="464"/>
    </row>
    <row r="52" spans="2:7" ht="18.75" thickBot="1" x14ac:dyDescent="0.3">
      <c r="B52" s="687"/>
      <c r="C52" s="688"/>
      <c r="D52" s="493"/>
      <c r="E52" s="696" t="s">
        <v>1204</v>
      </c>
      <c r="F52" s="697"/>
      <c r="G52" s="693"/>
    </row>
    <row r="53" spans="2:7" ht="19.5" thickTop="1" thickBot="1" x14ac:dyDescent="0.3">
      <c r="B53" s="689" t="s">
        <v>1217</v>
      </c>
      <c r="C53" s="690"/>
      <c r="D53" s="490" t="s">
        <v>1206</v>
      </c>
      <c r="E53" s="698"/>
      <c r="F53" s="699"/>
      <c r="G53" s="693"/>
    </row>
    <row r="54" spans="2:7" ht="19.5" thickTop="1" thickBot="1" x14ac:dyDescent="0.3">
      <c r="B54" s="691"/>
      <c r="C54" s="692"/>
      <c r="D54" s="494"/>
      <c r="E54" s="700"/>
      <c r="F54" s="701"/>
      <c r="G54" s="693"/>
    </row>
    <row r="55" spans="2:7" x14ac:dyDescent="0.25">
      <c r="B55" s="669">
        <v>4.0999999999999996</v>
      </c>
      <c r="C55" s="669" t="s">
        <v>1218</v>
      </c>
      <c r="D55" s="669" t="s">
        <v>709</v>
      </c>
      <c r="E55" s="708" t="s">
        <v>1219</v>
      </c>
      <c r="F55" s="709"/>
      <c r="G55" s="693"/>
    </row>
    <row r="56" spans="2:7" ht="25.5" customHeight="1" x14ac:dyDescent="0.25">
      <c r="B56" s="669"/>
      <c r="C56" s="669"/>
      <c r="D56" s="669"/>
      <c r="E56" s="708" t="s">
        <v>1220</v>
      </c>
      <c r="F56" s="709"/>
      <c r="G56" s="693"/>
    </row>
    <row r="57" spans="2:7" ht="15.75" thickBot="1" x14ac:dyDescent="0.3">
      <c r="B57" s="662"/>
      <c r="C57" s="662"/>
      <c r="D57" s="662"/>
      <c r="E57" s="694" t="s">
        <v>1221</v>
      </c>
      <c r="F57" s="695"/>
      <c r="G57" s="693"/>
    </row>
    <row r="58" spans="2:7" ht="15.75" thickBot="1" x14ac:dyDescent="0.3">
      <c r="B58" s="712" t="s">
        <v>1222</v>
      </c>
      <c r="C58" s="713"/>
      <c r="D58" s="714" t="s">
        <v>1206</v>
      </c>
      <c r="E58" s="696" t="s">
        <v>1204</v>
      </c>
      <c r="F58" s="697"/>
      <c r="G58" s="693"/>
    </row>
    <row r="59" spans="2:7" ht="16.5" thickTop="1" thickBot="1" x14ac:dyDescent="0.3">
      <c r="B59" s="691"/>
      <c r="C59" s="692"/>
      <c r="D59" s="715"/>
      <c r="E59" s="700"/>
      <c r="F59" s="701"/>
      <c r="G59" s="693"/>
    </row>
    <row r="60" spans="2:7" ht="15.75" thickBot="1" x14ac:dyDescent="0.3">
      <c r="B60" s="468">
        <v>5.0999999999999996</v>
      </c>
      <c r="C60" s="467" t="s">
        <v>1223</v>
      </c>
      <c r="D60" s="467" t="s">
        <v>14</v>
      </c>
      <c r="E60" s="694" t="s">
        <v>1224</v>
      </c>
      <c r="F60" s="695"/>
      <c r="G60" s="464"/>
    </row>
    <row r="61" spans="2:7" ht="26.25" thickBot="1" x14ac:dyDescent="0.3">
      <c r="B61" s="468">
        <v>5.2</v>
      </c>
      <c r="C61" s="467" t="s">
        <v>1225</v>
      </c>
      <c r="D61" s="467" t="s">
        <v>709</v>
      </c>
      <c r="E61" s="706" t="s">
        <v>786</v>
      </c>
      <c r="F61" s="707"/>
      <c r="G61" s="464"/>
    </row>
    <row r="62" spans="2:7" ht="26.25" thickBot="1" x14ac:dyDescent="0.3">
      <c r="B62" s="468">
        <v>5.3</v>
      </c>
      <c r="C62" s="467" t="s">
        <v>1226</v>
      </c>
      <c r="D62" s="469">
        <v>40</v>
      </c>
      <c r="E62" s="704">
        <v>30</v>
      </c>
      <c r="F62" s="705"/>
      <c r="G62" s="464"/>
    </row>
    <row r="63" spans="2:7" ht="25.5" customHeight="1" thickBot="1" x14ac:dyDescent="0.3">
      <c r="B63" s="468">
        <v>5.4</v>
      </c>
      <c r="C63" s="467" t="s">
        <v>1227</v>
      </c>
      <c r="D63" s="467" t="s">
        <v>709</v>
      </c>
      <c r="E63" s="706" t="s">
        <v>1228</v>
      </c>
      <c r="F63" s="707"/>
      <c r="G63" s="464"/>
    </row>
    <row r="64" spans="2:7" ht="15.75" thickBot="1" x14ac:dyDescent="0.3">
      <c r="B64" s="473">
        <v>5.5</v>
      </c>
      <c r="C64" s="471" t="s">
        <v>1229</v>
      </c>
      <c r="D64" s="471" t="s">
        <v>786</v>
      </c>
      <c r="E64" s="706" t="s">
        <v>786</v>
      </c>
      <c r="F64" s="707"/>
    </row>
    <row r="65" spans="2:6" ht="15.75" thickBot="1" x14ac:dyDescent="0.3">
      <c r="B65" s="468">
        <v>5.6</v>
      </c>
      <c r="C65" s="467" t="s">
        <v>1230</v>
      </c>
      <c r="D65" s="467" t="s">
        <v>1231</v>
      </c>
      <c r="E65" s="706" t="s">
        <v>1231</v>
      </c>
      <c r="F65" s="707"/>
    </row>
    <row r="66" spans="2:6" x14ac:dyDescent="0.25">
      <c r="B66" s="661">
        <v>5.7</v>
      </c>
      <c r="C66" s="661" t="s">
        <v>1232</v>
      </c>
      <c r="D66" s="486" t="s">
        <v>1233</v>
      </c>
      <c r="E66" s="702" t="s">
        <v>1233</v>
      </c>
      <c r="F66" s="703"/>
    </row>
    <row r="67" spans="2:6" x14ac:dyDescent="0.25">
      <c r="B67" s="669"/>
      <c r="C67" s="669"/>
      <c r="D67" s="465"/>
      <c r="E67" s="708"/>
      <c r="F67" s="709"/>
    </row>
    <row r="68" spans="2:6" ht="39" thickBot="1" x14ac:dyDescent="0.3">
      <c r="B68" s="662"/>
      <c r="C68" s="662"/>
      <c r="D68" s="467" t="s">
        <v>1234</v>
      </c>
      <c r="E68" s="694" t="s">
        <v>1234</v>
      </c>
      <c r="F68" s="695"/>
    </row>
    <row r="69" spans="2:6" x14ac:dyDescent="0.25">
      <c r="B69" s="718" t="s">
        <v>1235</v>
      </c>
      <c r="C69" s="719"/>
      <c r="D69" s="719"/>
      <c r="E69" s="719"/>
      <c r="F69" s="720"/>
    </row>
    <row r="70" spans="2:6" ht="14.45" customHeight="1" x14ac:dyDescent="0.25">
      <c r="B70" s="721"/>
      <c r="C70" s="722"/>
      <c r="D70" s="722"/>
      <c r="E70" s="722"/>
      <c r="F70" s="723"/>
    </row>
    <row r="71" spans="2:6" x14ac:dyDescent="0.25">
      <c r="B71" s="721"/>
      <c r="C71" s="722"/>
      <c r="D71" s="722"/>
      <c r="E71" s="722"/>
      <c r="F71" s="723"/>
    </row>
    <row r="72" spans="2:6" ht="17.25" thickBot="1" x14ac:dyDescent="0.3">
      <c r="B72" s="495" t="s">
        <v>1236</v>
      </c>
      <c r="C72" s="496" t="s">
        <v>1237</v>
      </c>
      <c r="D72" s="496" t="s">
        <v>1238</v>
      </c>
      <c r="E72" s="724" t="s">
        <v>1204</v>
      </c>
      <c r="F72" s="725"/>
    </row>
    <row r="73" spans="2:6" ht="21.95" customHeight="1" x14ac:dyDescent="0.25">
      <c r="B73" s="669" t="s">
        <v>1239</v>
      </c>
      <c r="C73" s="465" t="s">
        <v>1240</v>
      </c>
      <c r="D73" s="671">
        <v>165</v>
      </c>
      <c r="E73" s="726">
        <v>165</v>
      </c>
      <c r="F73" s="727"/>
    </row>
    <row r="74" spans="2:6" ht="21.95" customHeight="1" thickBot="1" x14ac:dyDescent="0.3">
      <c r="B74" s="662"/>
      <c r="C74" s="467" t="s">
        <v>1241</v>
      </c>
      <c r="D74" s="672"/>
      <c r="E74" s="710"/>
      <c r="F74" s="711"/>
    </row>
    <row r="75" spans="2:6" ht="39" thickBot="1" x14ac:dyDescent="0.3">
      <c r="B75" s="468" t="s">
        <v>1242</v>
      </c>
      <c r="C75" s="467" t="s">
        <v>1243</v>
      </c>
      <c r="D75" s="469">
        <v>138</v>
      </c>
      <c r="E75" s="704">
        <v>138</v>
      </c>
      <c r="F75" s="705"/>
    </row>
    <row r="76" spans="2:6" ht="49.5" customHeight="1" x14ac:dyDescent="0.25">
      <c r="B76" s="661" t="s">
        <v>1244</v>
      </c>
      <c r="C76" s="465" t="s">
        <v>1245</v>
      </c>
      <c r="D76" s="670">
        <v>110</v>
      </c>
      <c r="E76" s="716">
        <v>110</v>
      </c>
      <c r="F76" s="717"/>
    </row>
    <row r="77" spans="2:6" ht="15.75" thickBot="1" x14ac:dyDescent="0.3">
      <c r="B77" s="662"/>
      <c r="C77" s="467" t="s">
        <v>1246</v>
      </c>
      <c r="D77" s="672"/>
      <c r="E77" s="710"/>
      <c r="F77" s="711"/>
    </row>
    <row r="78" spans="2:6" ht="39" thickBot="1" x14ac:dyDescent="0.3">
      <c r="B78" s="468" t="s">
        <v>1247</v>
      </c>
      <c r="C78" s="467" t="s">
        <v>1248</v>
      </c>
      <c r="D78" s="469">
        <v>95</v>
      </c>
      <c r="E78" s="704">
        <v>95</v>
      </c>
      <c r="F78" s="705"/>
    </row>
    <row r="79" spans="2:6" ht="64.5" thickBot="1" x14ac:dyDescent="0.3">
      <c r="B79" s="468" t="s">
        <v>1249</v>
      </c>
      <c r="C79" s="467"/>
      <c r="D79" s="469">
        <v>65</v>
      </c>
      <c r="E79" s="704">
        <v>65</v>
      </c>
      <c r="F79" s="705"/>
    </row>
    <row r="80" spans="2:6" ht="15.75" thickBot="1" x14ac:dyDescent="0.3">
      <c r="B80" s="468" t="s">
        <v>1250</v>
      </c>
      <c r="C80" s="467"/>
      <c r="D80" s="469">
        <v>50</v>
      </c>
      <c r="E80" s="704">
        <v>50</v>
      </c>
      <c r="F80" s="705"/>
    </row>
  </sheetData>
  <mergeCells count="104">
    <mergeCell ref="E75:F75"/>
    <mergeCell ref="E76:F77"/>
    <mergeCell ref="E78:F78"/>
    <mergeCell ref="E79:F79"/>
    <mergeCell ref="E80:F80"/>
    <mergeCell ref="B76:B77"/>
    <mergeCell ref="D76:D77"/>
    <mergeCell ref="E64:F64"/>
    <mergeCell ref="E65:F65"/>
    <mergeCell ref="E66:F66"/>
    <mergeCell ref="E67:F67"/>
    <mergeCell ref="E68:F68"/>
    <mergeCell ref="B69:F71"/>
    <mergeCell ref="E72:F72"/>
    <mergeCell ref="B73:B74"/>
    <mergeCell ref="D73:D74"/>
    <mergeCell ref="E73:F74"/>
    <mergeCell ref="E58:F59"/>
    <mergeCell ref="E60:F60"/>
    <mergeCell ref="E61:F61"/>
    <mergeCell ref="E62:F62"/>
    <mergeCell ref="E63:F63"/>
    <mergeCell ref="B66:B68"/>
    <mergeCell ref="C66:C68"/>
    <mergeCell ref="E42:F42"/>
    <mergeCell ref="E43:F43"/>
    <mergeCell ref="E44:F44"/>
    <mergeCell ref="E45:F45"/>
    <mergeCell ref="E46:F48"/>
    <mergeCell ref="E49:F49"/>
    <mergeCell ref="B58:C59"/>
    <mergeCell ref="D58:D59"/>
    <mergeCell ref="E51:F51"/>
    <mergeCell ref="G58:G59"/>
    <mergeCell ref="E32:F32"/>
    <mergeCell ref="E33:F33"/>
    <mergeCell ref="E34:F34"/>
    <mergeCell ref="E35:F35"/>
    <mergeCell ref="E36:F36"/>
    <mergeCell ref="E37:F37"/>
    <mergeCell ref="B54:C54"/>
    <mergeCell ref="G52:G54"/>
    <mergeCell ref="B55:B57"/>
    <mergeCell ref="C55:C57"/>
    <mergeCell ref="D55:D57"/>
    <mergeCell ref="G55:G57"/>
    <mergeCell ref="E52:F54"/>
    <mergeCell ref="E55:F55"/>
    <mergeCell ref="E56:F56"/>
    <mergeCell ref="E57:F57"/>
    <mergeCell ref="B46:C46"/>
    <mergeCell ref="B47:C47"/>
    <mergeCell ref="B48:C48"/>
    <mergeCell ref="G46:G48"/>
    <mergeCell ref="B52:C52"/>
    <mergeCell ref="B53:C53"/>
    <mergeCell ref="E50:F50"/>
    <mergeCell ref="B36:B38"/>
    <mergeCell ref="C36:C38"/>
    <mergeCell ref="B39:C39"/>
    <mergeCell ref="B40:C40"/>
    <mergeCell ref="B41:C41"/>
    <mergeCell ref="G39:G41"/>
    <mergeCell ref="E38:F38"/>
    <mergeCell ref="E39:F41"/>
    <mergeCell ref="E29:F29"/>
    <mergeCell ref="E30:F30"/>
    <mergeCell ref="E31:F31"/>
    <mergeCell ref="B32:B33"/>
    <mergeCell ref="C32:C33"/>
    <mergeCell ref="B23:B25"/>
    <mergeCell ref="C23:C25"/>
    <mergeCell ref="E23:F25"/>
    <mergeCell ref="E26:F26"/>
    <mergeCell ref="E27:F27"/>
    <mergeCell ref="E28:F28"/>
    <mergeCell ref="E19:F19"/>
    <mergeCell ref="B20:B22"/>
    <mergeCell ref="C20:C22"/>
    <mergeCell ref="E20:F20"/>
    <mergeCell ref="E21:F21"/>
    <mergeCell ref="E22:F22"/>
    <mergeCell ref="E15:F15"/>
    <mergeCell ref="B16:B18"/>
    <mergeCell ref="D16:D18"/>
    <mergeCell ref="E16:F18"/>
    <mergeCell ref="B8:B9"/>
    <mergeCell ref="D8:D9"/>
    <mergeCell ref="E8:F9"/>
    <mergeCell ref="B10:B11"/>
    <mergeCell ref="D10:D11"/>
    <mergeCell ref="E10:F10"/>
    <mergeCell ref="E11:F11"/>
    <mergeCell ref="B3:F3"/>
    <mergeCell ref="B4:F4"/>
    <mergeCell ref="B5:F5"/>
    <mergeCell ref="B6:B7"/>
    <mergeCell ref="C6:C7"/>
    <mergeCell ref="E6:F6"/>
    <mergeCell ref="E7:F7"/>
    <mergeCell ref="E12:F12"/>
    <mergeCell ref="B13:B14"/>
    <mergeCell ref="C13:C14"/>
    <mergeCell ref="E13:F14"/>
  </mergeCells>
  <hyperlinks>
    <hyperlink ref="C9" location="_ftn1" display="_ftn1" xr:uid="{70D8F6E7-B2A4-4C0F-AAFF-040DA17F3B55}"/>
  </hyperlinks>
  <pageMargins left="0.70866141732283472" right="0.70866141732283472" top="0.94488188976377963" bottom="0.74803149606299213" header="0.31496062992125984" footer="0.31496062992125984"/>
  <pageSetup paperSize="9" scale="64" orientation="portrait" r:id="rId1"/>
  <headerFooter alignWithMargins="0">
    <oddHeader>&amp;L&amp;"Arial,Bold"&amp;16&amp;A&amp;C&amp;"Arial,Bold"&amp;16FEES AND CHARGES 2024/25</oddHeader>
    <oddFooter>&amp;L&amp;"Arial,Bold"&amp;16&amp;A&amp;C&amp;"Arial,Bold"&amp;16&amp;P</oddFooter>
  </headerFooter>
  <rowBreaks count="1" manualBreakCount="1">
    <brk id="4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221E-7713-4664-888F-4724E766A5AC}">
  <dimension ref="A1:L122"/>
  <sheetViews>
    <sheetView zoomScale="70" zoomScaleNormal="70" zoomScaleSheetLayoutView="65" workbookViewId="0">
      <selection sqref="A1:B1"/>
    </sheetView>
  </sheetViews>
  <sheetFormatPr defaultColWidth="9.140625" defaultRowHeight="15" x14ac:dyDescent="0.2"/>
  <cols>
    <col min="1" max="1" width="5.7109375" style="344" customWidth="1"/>
    <col min="2" max="2" width="100.7109375" style="181" customWidth="1"/>
    <col min="3" max="3" width="21" style="181" bestFit="1" customWidth="1"/>
    <col min="4" max="4" width="16" style="95" customWidth="1"/>
    <col min="5" max="5" width="13.7109375" style="95" customWidth="1"/>
    <col min="6" max="6" width="16.28515625" style="95" customWidth="1"/>
    <col min="7" max="7" width="3.7109375" style="95" customWidth="1"/>
    <col min="8" max="8" width="17.7109375" style="341" customWidth="1"/>
    <col min="9" max="9" width="14.140625" style="341" customWidth="1"/>
    <col min="10" max="10" width="19.5703125" style="341" customWidth="1"/>
    <col min="11" max="11" width="11.140625" style="341" customWidth="1"/>
    <col min="12" max="12" width="11.28515625" style="341" customWidth="1"/>
    <col min="13" max="16384" width="9.140625" style="341"/>
  </cols>
  <sheetData>
    <row r="1" spans="1:12" s="290" customFormat="1" ht="78.75" thickBot="1" x14ac:dyDescent="0.35">
      <c r="A1" s="728" t="s">
        <v>0</v>
      </c>
      <c r="B1" s="729"/>
      <c r="C1" s="28" t="s">
        <v>1</v>
      </c>
      <c r="D1" s="28" t="s">
        <v>2</v>
      </c>
      <c r="E1" s="28" t="s">
        <v>3</v>
      </c>
      <c r="F1" s="28" t="s">
        <v>4</v>
      </c>
      <c r="G1" s="28"/>
      <c r="H1" s="28" t="s">
        <v>5</v>
      </c>
      <c r="I1" s="28" t="s">
        <v>3</v>
      </c>
      <c r="J1" s="28" t="s">
        <v>6</v>
      </c>
      <c r="K1" s="534" t="s">
        <v>7</v>
      </c>
      <c r="L1" s="534"/>
    </row>
    <row r="2" spans="1:12" ht="16.5" customHeight="1" thickTop="1" x14ac:dyDescent="0.2">
      <c r="A2" s="338"/>
      <c r="B2" s="339"/>
      <c r="C2" s="339"/>
      <c r="D2" s="97"/>
      <c r="E2" s="97"/>
      <c r="F2" s="97"/>
      <c r="G2" s="97"/>
      <c r="H2" s="97"/>
      <c r="I2" s="97"/>
      <c r="J2" s="97"/>
      <c r="K2" s="340"/>
      <c r="L2" s="340"/>
    </row>
    <row r="3" spans="1:12" ht="15.75" x14ac:dyDescent="0.2">
      <c r="A3" s="338"/>
      <c r="B3" s="497"/>
      <c r="C3" s="339"/>
      <c r="D3" s="24" t="s">
        <v>8</v>
      </c>
      <c r="E3" s="24" t="s">
        <v>8</v>
      </c>
      <c r="F3" s="24" t="s">
        <v>8</v>
      </c>
      <c r="G3" s="24"/>
      <c r="H3" s="24" t="s">
        <v>8</v>
      </c>
      <c r="I3" s="24" t="s">
        <v>8</v>
      </c>
      <c r="J3" s="24" t="s">
        <v>8</v>
      </c>
      <c r="K3" s="23" t="s">
        <v>8</v>
      </c>
      <c r="L3" s="22" t="s">
        <v>9</v>
      </c>
    </row>
    <row r="4" spans="1:12" ht="18.75" thickBot="1" x14ac:dyDescent="0.25">
      <c r="A4" s="498"/>
      <c r="B4" s="421" t="s">
        <v>1251</v>
      </c>
      <c r="C4" s="17" t="s">
        <v>19</v>
      </c>
      <c r="D4" s="730" t="s">
        <v>1252</v>
      </c>
      <c r="E4" s="731"/>
      <c r="F4" s="732"/>
      <c r="G4" s="342"/>
      <c r="H4" s="535" t="s">
        <v>1253</v>
      </c>
      <c r="I4" s="536"/>
      <c r="J4" s="537"/>
      <c r="K4" s="20"/>
      <c r="L4" s="20"/>
    </row>
    <row r="5" spans="1:12" ht="18" thickTop="1" thickBot="1" x14ac:dyDescent="0.3">
      <c r="A5" s="343"/>
      <c r="B5" s="404" t="s">
        <v>1254</v>
      </c>
      <c r="C5" s="17"/>
      <c r="D5" s="10"/>
      <c r="E5" s="10"/>
      <c r="F5" s="10"/>
      <c r="G5" s="10"/>
      <c r="H5" s="10"/>
      <c r="I5" s="10"/>
      <c r="J5" s="10"/>
      <c r="K5" s="44"/>
      <c r="L5" s="8"/>
    </row>
    <row r="6" spans="1:12" ht="17.25" thickBot="1" x14ac:dyDescent="0.3">
      <c r="A6" s="343"/>
      <c r="B6" s="404" t="s">
        <v>1255</v>
      </c>
      <c r="C6" s="17"/>
      <c r="D6" s="10"/>
      <c r="E6" s="10"/>
      <c r="F6" s="10"/>
      <c r="G6" s="10"/>
      <c r="H6" s="10"/>
      <c r="I6" s="10"/>
      <c r="J6" s="10"/>
      <c r="K6" s="44"/>
      <c r="L6" s="8"/>
    </row>
    <row r="7" spans="1:12" ht="15.75" x14ac:dyDescent="0.25">
      <c r="A7" s="343"/>
      <c r="B7" s="499"/>
      <c r="C7" s="17"/>
      <c r="D7" s="10"/>
      <c r="E7" s="10"/>
      <c r="F7" s="10"/>
      <c r="G7" s="10"/>
      <c r="H7" s="10"/>
      <c r="I7" s="10"/>
      <c r="J7" s="10"/>
      <c r="K7" s="44"/>
      <c r="L7" s="8"/>
    </row>
    <row r="8" spans="1:12" ht="17.25" thickBot="1" x14ac:dyDescent="0.3">
      <c r="B8" s="404" t="s">
        <v>1256</v>
      </c>
      <c r="C8" s="17"/>
      <c r="D8" s="10"/>
      <c r="E8" s="10"/>
      <c r="F8" s="10"/>
      <c r="G8" s="10"/>
      <c r="H8" s="10"/>
      <c r="I8" s="10"/>
      <c r="J8" s="10"/>
      <c r="K8" s="44"/>
      <c r="L8" s="8"/>
    </row>
    <row r="9" spans="1:12" x14ac:dyDescent="0.2">
      <c r="A9" s="345"/>
      <c r="B9" s="346" t="s">
        <v>1257</v>
      </c>
      <c r="C9" s="17"/>
      <c r="D9" s="10"/>
      <c r="E9" s="10"/>
      <c r="F9" s="10"/>
      <c r="G9" s="10"/>
      <c r="H9" s="10"/>
      <c r="I9" s="10"/>
      <c r="J9" s="10"/>
      <c r="K9" s="44"/>
      <c r="L9" s="8"/>
    </row>
    <row r="10" spans="1:12" x14ac:dyDescent="0.2">
      <c r="A10" s="345">
        <v>1</v>
      </c>
      <c r="B10" s="347" t="s">
        <v>1258</v>
      </c>
      <c r="C10" s="17" t="s">
        <v>19</v>
      </c>
      <c r="D10" s="16">
        <v>11</v>
      </c>
      <c r="E10" s="16"/>
      <c r="F10" s="16">
        <f>SUM(D10:E10)</f>
        <v>11</v>
      </c>
      <c r="G10" s="16"/>
      <c r="H10" s="16">
        <v>11</v>
      </c>
      <c r="I10" s="16"/>
      <c r="J10" s="16">
        <f>SUM(H10:I10)</f>
        <v>11</v>
      </c>
      <c r="K10" s="9">
        <f>J10-F10</f>
        <v>0</v>
      </c>
      <c r="L10" s="8">
        <f>IF(F10="","NEW",K10/F10)</f>
        <v>0</v>
      </c>
    </row>
    <row r="11" spans="1:12" x14ac:dyDescent="0.2">
      <c r="A11" s="345">
        <f>1+A10</f>
        <v>2</v>
      </c>
      <c r="B11" s="347" t="s">
        <v>1259</v>
      </c>
      <c r="C11" s="17" t="s">
        <v>19</v>
      </c>
      <c r="D11" s="16">
        <v>11</v>
      </c>
      <c r="E11" s="16"/>
      <c r="F11" s="16">
        <f>SUM(D11:E11)</f>
        <v>11</v>
      </c>
      <c r="G11" s="16"/>
      <c r="H11" s="16">
        <v>11</v>
      </c>
      <c r="I11" s="16"/>
      <c r="J11" s="16">
        <f>SUM(H11:I11)</f>
        <v>11</v>
      </c>
      <c r="K11" s="9">
        <f>J11-F11</f>
        <v>0</v>
      </c>
      <c r="L11" s="8">
        <f>IF(F11="","NEW",K11/F11)</f>
        <v>0</v>
      </c>
    </row>
    <row r="12" spans="1:12" x14ac:dyDescent="0.2">
      <c r="A12" s="348">
        <f>1+A11</f>
        <v>3</v>
      </c>
      <c r="B12" s="347" t="s">
        <v>1260</v>
      </c>
      <c r="C12" s="17" t="s">
        <v>19</v>
      </c>
      <c r="D12" s="16">
        <v>11</v>
      </c>
      <c r="E12" s="16"/>
      <c r="F12" s="16">
        <f>SUM(D12:E12)</f>
        <v>11</v>
      </c>
      <c r="G12" s="16"/>
      <c r="H12" s="16">
        <v>11</v>
      </c>
      <c r="I12" s="16"/>
      <c r="J12" s="16">
        <f>SUM(H12:I12)</f>
        <v>11</v>
      </c>
      <c r="K12" s="9">
        <f>J12-F12</f>
        <v>0</v>
      </c>
      <c r="L12" s="8">
        <f>IF(F12="","NEW",K12/F12)</f>
        <v>0</v>
      </c>
    </row>
    <row r="13" spans="1:12" x14ac:dyDescent="0.2">
      <c r="A13" s="349"/>
      <c r="B13" s="169"/>
      <c r="C13" s="17"/>
      <c r="D13" s="16"/>
      <c r="E13" s="16"/>
      <c r="F13" s="350"/>
      <c r="G13" s="350"/>
      <c r="H13" s="350"/>
      <c r="I13" s="16"/>
      <c r="J13" s="350"/>
      <c r="K13" s="9"/>
      <c r="L13" s="8"/>
    </row>
    <row r="14" spans="1:12" ht="17.25" thickBot="1" x14ac:dyDescent="0.25">
      <c r="A14" s="351"/>
      <c r="B14" s="457" t="s">
        <v>1261</v>
      </c>
      <c r="C14" s="17"/>
      <c r="D14" s="16"/>
      <c r="E14" s="16"/>
      <c r="F14" s="350"/>
      <c r="G14" s="350"/>
      <c r="H14" s="350"/>
      <c r="I14" s="16"/>
      <c r="J14" s="350"/>
      <c r="K14" s="9"/>
      <c r="L14" s="8"/>
    </row>
    <row r="15" spans="1:12" x14ac:dyDescent="0.2">
      <c r="A15" s="351">
        <f>1+A12</f>
        <v>4</v>
      </c>
      <c r="B15" s="347" t="s">
        <v>1262</v>
      </c>
      <c r="C15" s="17" t="s">
        <v>19</v>
      </c>
      <c r="D15" s="16">
        <v>11</v>
      </c>
      <c r="E15" s="16"/>
      <c r="F15" s="16">
        <f t="shared" ref="F15:F21" si="0">SUM(D15:E15)</f>
        <v>11</v>
      </c>
      <c r="G15" s="16"/>
      <c r="H15" s="16">
        <v>11</v>
      </c>
      <c r="I15" s="16"/>
      <c r="J15" s="16">
        <f t="shared" ref="J15:J22" si="1">SUM(H15:I15)</f>
        <v>11</v>
      </c>
      <c r="K15" s="9">
        <f t="shared" ref="K15:K22" si="2">J15-F15</f>
        <v>0</v>
      </c>
      <c r="L15" s="8">
        <f t="shared" ref="L15:L22" si="3">IF(F15="","NEW",K15/F15)</f>
        <v>0</v>
      </c>
    </row>
    <row r="16" spans="1:12" x14ac:dyDescent="0.2">
      <c r="A16" s="351">
        <f t="shared" ref="A16:A22" si="4">1+A15</f>
        <v>5</v>
      </c>
      <c r="B16" s="347" t="s">
        <v>1263</v>
      </c>
      <c r="C16" s="17" t="s">
        <v>19</v>
      </c>
      <c r="D16" s="16">
        <v>11</v>
      </c>
      <c r="E16" s="16"/>
      <c r="F16" s="16">
        <f t="shared" si="0"/>
        <v>11</v>
      </c>
      <c r="G16" s="16"/>
      <c r="H16" s="16">
        <v>11</v>
      </c>
      <c r="I16" s="16"/>
      <c r="J16" s="16">
        <f t="shared" si="1"/>
        <v>11</v>
      </c>
      <c r="K16" s="9">
        <f t="shared" si="2"/>
        <v>0</v>
      </c>
      <c r="L16" s="8">
        <f t="shared" si="3"/>
        <v>0</v>
      </c>
    </row>
    <row r="17" spans="1:12" x14ac:dyDescent="0.2">
      <c r="A17" s="351">
        <f t="shared" si="4"/>
        <v>6</v>
      </c>
      <c r="B17" s="347" t="s">
        <v>1264</v>
      </c>
      <c r="C17" s="17" t="s">
        <v>19</v>
      </c>
      <c r="D17" s="16">
        <v>40</v>
      </c>
      <c r="E17" s="16"/>
      <c r="F17" s="16">
        <f t="shared" si="0"/>
        <v>40</v>
      </c>
      <c r="G17" s="350"/>
      <c r="H17" s="16">
        <v>40</v>
      </c>
      <c r="I17" s="16"/>
      <c r="J17" s="16">
        <f t="shared" si="1"/>
        <v>40</v>
      </c>
      <c r="K17" s="9">
        <f t="shared" si="2"/>
        <v>0</v>
      </c>
      <c r="L17" s="8">
        <f t="shared" si="3"/>
        <v>0</v>
      </c>
    </row>
    <row r="18" spans="1:12" x14ac:dyDescent="0.2">
      <c r="A18" s="351">
        <f t="shared" si="4"/>
        <v>7</v>
      </c>
      <c r="B18" s="347" t="s">
        <v>1265</v>
      </c>
      <c r="C18" s="17" t="s">
        <v>19</v>
      </c>
      <c r="D18" s="16">
        <v>75</v>
      </c>
      <c r="E18" s="16"/>
      <c r="F18" s="16">
        <f t="shared" si="0"/>
        <v>75</v>
      </c>
      <c r="G18" s="350"/>
      <c r="H18" s="16">
        <v>75</v>
      </c>
      <c r="I18" s="16"/>
      <c r="J18" s="16">
        <f t="shared" si="1"/>
        <v>75</v>
      </c>
      <c r="K18" s="9">
        <f t="shared" si="2"/>
        <v>0</v>
      </c>
      <c r="L18" s="8">
        <f t="shared" si="3"/>
        <v>0</v>
      </c>
    </row>
    <row r="19" spans="1:12" x14ac:dyDescent="0.2">
      <c r="A19" s="351">
        <f t="shared" si="4"/>
        <v>8</v>
      </c>
      <c r="B19" s="347" t="s">
        <v>1266</v>
      </c>
      <c r="C19" s="17" t="s">
        <v>19</v>
      </c>
      <c r="D19" s="16">
        <v>90</v>
      </c>
      <c r="E19" s="16"/>
      <c r="F19" s="16">
        <f t="shared" si="0"/>
        <v>90</v>
      </c>
      <c r="G19" s="350"/>
      <c r="H19" s="16">
        <v>90</v>
      </c>
      <c r="I19" s="16"/>
      <c r="J19" s="16">
        <f t="shared" si="1"/>
        <v>90</v>
      </c>
      <c r="K19" s="9">
        <f t="shared" si="2"/>
        <v>0</v>
      </c>
      <c r="L19" s="8">
        <f t="shared" si="3"/>
        <v>0</v>
      </c>
    </row>
    <row r="20" spans="1:12" x14ac:dyDescent="0.2">
      <c r="A20" s="351">
        <f t="shared" si="4"/>
        <v>9</v>
      </c>
      <c r="B20" s="347" t="s">
        <v>1267</v>
      </c>
      <c r="C20" s="17" t="s">
        <v>11</v>
      </c>
      <c r="D20" s="16">
        <v>35</v>
      </c>
      <c r="E20" s="16"/>
      <c r="F20" s="16">
        <f t="shared" si="0"/>
        <v>35</v>
      </c>
      <c r="G20" s="16"/>
      <c r="H20" s="16">
        <v>35</v>
      </c>
      <c r="I20" s="16"/>
      <c r="J20" s="16">
        <f t="shared" si="1"/>
        <v>35</v>
      </c>
      <c r="K20" s="9">
        <f t="shared" si="2"/>
        <v>0</v>
      </c>
      <c r="L20" s="8">
        <f t="shared" si="3"/>
        <v>0</v>
      </c>
    </row>
    <row r="21" spans="1:12" x14ac:dyDescent="0.2">
      <c r="A21" s="351">
        <f t="shared" si="4"/>
        <v>10</v>
      </c>
      <c r="B21" s="169" t="s">
        <v>1268</v>
      </c>
      <c r="C21" s="17" t="s">
        <v>11</v>
      </c>
      <c r="D21" s="16">
        <v>3.17</v>
      </c>
      <c r="E21" s="16">
        <f>ROUND(D21*0.2,2)</f>
        <v>0.63</v>
      </c>
      <c r="F21" s="16">
        <f t="shared" si="0"/>
        <v>3.8</v>
      </c>
      <c r="G21" s="16"/>
      <c r="H21" s="16">
        <v>3.17</v>
      </c>
      <c r="I21" s="16">
        <f>ROUND(H21*0.2,2)</f>
        <v>0.63</v>
      </c>
      <c r="J21" s="16">
        <f t="shared" si="1"/>
        <v>3.8</v>
      </c>
      <c r="K21" s="9">
        <f t="shared" si="2"/>
        <v>0</v>
      </c>
      <c r="L21" s="8">
        <f t="shared" si="3"/>
        <v>0</v>
      </c>
    </row>
    <row r="22" spans="1:12" x14ac:dyDescent="0.2">
      <c r="A22" s="351">
        <f t="shared" si="4"/>
        <v>11</v>
      </c>
      <c r="B22" s="169" t="s">
        <v>1269</v>
      </c>
      <c r="C22" s="17" t="s">
        <v>11</v>
      </c>
      <c r="D22" s="16">
        <v>7.29</v>
      </c>
      <c r="E22" s="16">
        <f>ROUND(D22*0.2,2)</f>
        <v>1.46</v>
      </c>
      <c r="F22" s="16">
        <f t="shared" ref="F22" si="5">SUM(D22:E22)</f>
        <v>8.75</v>
      </c>
      <c r="G22" s="16"/>
      <c r="H22" s="16">
        <v>7.29</v>
      </c>
      <c r="I22" s="16">
        <f>ROUND(H22*0.2,2)</f>
        <v>1.46</v>
      </c>
      <c r="J22" s="16">
        <f t="shared" si="1"/>
        <v>8.75</v>
      </c>
      <c r="K22" s="9">
        <f t="shared" si="2"/>
        <v>0</v>
      </c>
      <c r="L22" s="8">
        <f t="shared" si="3"/>
        <v>0</v>
      </c>
    </row>
    <row r="23" spans="1:12" x14ac:dyDescent="0.2">
      <c r="A23" s="349"/>
      <c r="B23" s="169"/>
      <c r="C23" s="17"/>
      <c r="D23" s="16"/>
      <c r="E23" s="16"/>
      <c r="F23" s="16"/>
      <c r="G23" s="16"/>
      <c r="H23" s="16"/>
      <c r="I23" s="16"/>
      <c r="J23" s="16"/>
      <c r="K23" s="9"/>
      <c r="L23" s="8"/>
    </row>
    <row r="24" spans="1:12" ht="18.75" thickBot="1" x14ac:dyDescent="0.3">
      <c r="A24" s="352"/>
      <c r="B24" s="458" t="s">
        <v>1270</v>
      </c>
      <c r="C24" s="17"/>
      <c r="D24" s="16"/>
      <c r="E24" s="16"/>
      <c r="F24" s="16"/>
      <c r="G24" s="16"/>
      <c r="H24" s="16"/>
      <c r="I24" s="16"/>
      <c r="J24" s="16"/>
      <c r="K24" s="9"/>
      <c r="L24" s="8"/>
    </row>
    <row r="25" spans="1:12" ht="18.75" customHeight="1" thickTop="1" thickBot="1" x14ac:dyDescent="0.3">
      <c r="A25" s="352"/>
      <c r="B25" s="488" t="s">
        <v>1271</v>
      </c>
      <c r="C25" s="17"/>
      <c r="D25" s="16"/>
      <c r="E25" s="16"/>
      <c r="F25" s="16"/>
      <c r="G25" s="16"/>
      <c r="H25" s="16"/>
      <c r="I25" s="16"/>
      <c r="J25" s="16"/>
      <c r="K25" s="9"/>
      <c r="L25" s="8"/>
    </row>
    <row r="26" spans="1:12" x14ac:dyDescent="0.2">
      <c r="A26" s="352">
        <f>A22+1</f>
        <v>12</v>
      </c>
      <c r="B26" s="353" t="s">
        <v>1272</v>
      </c>
      <c r="C26" s="17" t="s">
        <v>19</v>
      </c>
      <c r="D26" s="16">
        <v>35</v>
      </c>
      <c r="E26" s="16"/>
      <c r="F26" s="16">
        <f t="shared" ref="F26:F41" si="6">SUM(D26:E26)</f>
        <v>35</v>
      </c>
      <c r="G26" s="16"/>
      <c r="H26" s="16">
        <f t="shared" ref="H26:H41" si="7">SUM(F26:G26)</f>
        <v>35</v>
      </c>
      <c r="I26" s="16"/>
      <c r="J26" s="16">
        <f t="shared" ref="J26:J41" si="8">SUM(H26:I26)</f>
        <v>35</v>
      </c>
      <c r="K26" s="9">
        <f t="shared" ref="K26:K41" si="9">J26-F26</f>
        <v>0</v>
      </c>
      <c r="L26" s="8">
        <f t="shared" ref="L26:L41" si="10">IF(F26="","NEW",K26/F26)</f>
        <v>0</v>
      </c>
    </row>
    <row r="27" spans="1:12" ht="30" x14ac:dyDescent="0.2">
      <c r="A27" s="352">
        <f t="shared" ref="A27:A41" si="11">A26+1</f>
        <v>13</v>
      </c>
      <c r="B27" s="353" t="s">
        <v>1273</v>
      </c>
      <c r="C27" s="17" t="s">
        <v>19</v>
      </c>
      <c r="D27" s="16">
        <v>35</v>
      </c>
      <c r="E27" s="16"/>
      <c r="F27" s="16">
        <f t="shared" si="6"/>
        <v>35</v>
      </c>
      <c r="G27" s="16"/>
      <c r="H27" s="16">
        <f t="shared" si="7"/>
        <v>35</v>
      </c>
      <c r="I27" s="16"/>
      <c r="J27" s="16">
        <f t="shared" si="8"/>
        <v>35</v>
      </c>
      <c r="K27" s="9">
        <f t="shared" si="9"/>
        <v>0</v>
      </c>
      <c r="L27" s="8">
        <f t="shared" si="10"/>
        <v>0</v>
      </c>
    </row>
    <row r="28" spans="1:12" x14ac:dyDescent="0.2">
      <c r="A28" s="352">
        <f t="shared" si="11"/>
        <v>14</v>
      </c>
      <c r="B28" s="353" t="s">
        <v>1274</v>
      </c>
      <c r="C28" s="17" t="s">
        <v>19</v>
      </c>
      <c r="D28" s="16">
        <v>47</v>
      </c>
      <c r="E28" s="16"/>
      <c r="F28" s="16">
        <f t="shared" si="6"/>
        <v>47</v>
      </c>
      <c r="G28" s="16"/>
      <c r="H28" s="16">
        <f t="shared" si="7"/>
        <v>47</v>
      </c>
      <c r="I28" s="16"/>
      <c r="J28" s="16">
        <f t="shared" si="8"/>
        <v>47</v>
      </c>
      <c r="K28" s="9">
        <f t="shared" si="9"/>
        <v>0</v>
      </c>
      <c r="L28" s="8">
        <f t="shared" si="10"/>
        <v>0</v>
      </c>
    </row>
    <row r="29" spans="1:12" x14ac:dyDescent="0.2">
      <c r="A29" s="352">
        <f t="shared" si="11"/>
        <v>15</v>
      </c>
      <c r="B29" s="353" t="s">
        <v>1275</v>
      </c>
      <c r="C29" s="17" t="s">
        <v>19</v>
      </c>
      <c r="D29" s="16">
        <v>84</v>
      </c>
      <c r="E29" s="16"/>
      <c r="F29" s="16">
        <f t="shared" si="6"/>
        <v>84</v>
      </c>
      <c r="G29" s="16"/>
      <c r="H29" s="16">
        <f t="shared" si="7"/>
        <v>84</v>
      </c>
      <c r="I29" s="16"/>
      <c r="J29" s="16">
        <f t="shared" si="8"/>
        <v>84</v>
      </c>
      <c r="K29" s="9">
        <f t="shared" si="9"/>
        <v>0</v>
      </c>
      <c r="L29" s="8">
        <f t="shared" si="10"/>
        <v>0</v>
      </c>
    </row>
    <row r="30" spans="1:12" ht="30" x14ac:dyDescent="0.2">
      <c r="A30" s="352">
        <f t="shared" si="11"/>
        <v>16</v>
      </c>
      <c r="B30" s="353" t="s">
        <v>1276</v>
      </c>
      <c r="C30" s="17" t="s">
        <v>19</v>
      </c>
      <c r="D30" s="16">
        <v>3</v>
      </c>
      <c r="E30" s="16"/>
      <c r="F30" s="16">
        <f t="shared" si="6"/>
        <v>3</v>
      </c>
      <c r="G30" s="16"/>
      <c r="H30" s="16">
        <f t="shared" si="7"/>
        <v>3</v>
      </c>
      <c r="I30" s="16"/>
      <c r="J30" s="16">
        <f t="shared" si="8"/>
        <v>3</v>
      </c>
      <c r="K30" s="9">
        <f t="shared" si="9"/>
        <v>0</v>
      </c>
      <c r="L30" s="8">
        <f t="shared" si="10"/>
        <v>0</v>
      </c>
    </row>
    <row r="31" spans="1:12" x14ac:dyDescent="0.2">
      <c r="A31" s="352">
        <f t="shared" si="11"/>
        <v>17</v>
      </c>
      <c r="B31" s="353" t="s">
        <v>1277</v>
      </c>
      <c r="C31" s="17" t="s">
        <v>19</v>
      </c>
      <c r="D31" s="16">
        <v>2</v>
      </c>
      <c r="E31" s="16"/>
      <c r="F31" s="16">
        <f t="shared" si="6"/>
        <v>2</v>
      </c>
      <c r="G31" s="16"/>
      <c r="H31" s="16">
        <f t="shared" si="7"/>
        <v>2</v>
      </c>
      <c r="I31" s="16"/>
      <c r="J31" s="16">
        <f t="shared" si="8"/>
        <v>2</v>
      </c>
      <c r="K31" s="9">
        <f t="shared" si="9"/>
        <v>0</v>
      </c>
      <c r="L31" s="8">
        <f t="shared" si="10"/>
        <v>0</v>
      </c>
    </row>
    <row r="32" spans="1:12" x14ac:dyDescent="0.2">
      <c r="A32" s="352">
        <f t="shared" si="11"/>
        <v>18</v>
      </c>
      <c r="B32" s="353" t="s">
        <v>1278</v>
      </c>
      <c r="C32" s="17" t="s">
        <v>19</v>
      </c>
      <c r="D32" s="16">
        <v>15</v>
      </c>
      <c r="E32" s="16"/>
      <c r="F32" s="16">
        <f t="shared" si="6"/>
        <v>15</v>
      </c>
      <c r="G32" s="16"/>
      <c r="H32" s="16">
        <f t="shared" si="7"/>
        <v>15</v>
      </c>
      <c r="I32" s="16"/>
      <c r="J32" s="16">
        <f t="shared" si="8"/>
        <v>15</v>
      </c>
      <c r="K32" s="9">
        <f t="shared" si="9"/>
        <v>0</v>
      </c>
      <c r="L32" s="8">
        <f t="shared" si="10"/>
        <v>0</v>
      </c>
    </row>
    <row r="33" spans="1:12" x14ac:dyDescent="0.2">
      <c r="A33" s="352">
        <f t="shared" si="11"/>
        <v>19</v>
      </c>
      <c r="B33" s="353" t="s">
        <v>1279</v>
      </c>
      <c r="C33" s="17" t="s">
        <v>19</v>
      </c>
      <c r="D33" s="16">
        <v>86</v>
      </c>
      <c r="E33" s="16"/>
      <c r="F33" s="16">
        <f t="shared" si="6"/>
        <v>86</v>
      </c>
      <c r="G33" s="16"/>
      <c r="H33" s="16">
        <f t="shared" si="7"/>
        <v>86</v>
      </c>
      <c r="I33" s="16"/>
      <c r="J33" s="16">
        <f t="shared" si="8"/>
        <v>86</v>
      </c>
      <c r="K33" s="9">
        <f t="shared" si="9"/>
        <v>0</v>
      </c>
      <c r="L33" s="8">
        <f t="shared" si="10"/>
        <v>0</v>
      </c>
    </row>
    <row r="34" spans="1:12" x14ac:dyDescent="0.2">
      <c r="A34" s="352">
        <f t="shared" si="11"/>
        <v>20</v>
      </c>
      <c r="B34" s="353" t="s">
        <v>1280</v>
      </c>
      <c r="C34" s="17" t="s">
        <v>19</v>
      </c>
      <c r="D34" s="16">
        <v>81</v>
      </c>
      <c r="E34" s="16"/>
      <c r="F34" s="16">
        <f t="shared" si="6"/>
        <v>81</v>
      </c>
      <c r="G34" s="16"/>
      <c r="H34" s="16">
        <f t="shared" si="7"/>
        <v>81</v>
      </c>
      <c r="I34" s="16"/>
      <c r="J34" s="16">
        <f t="shared" si="8"/>
        <v>81</v>
      </c>
      <c r="K34" s="9">
        <f t="shared" si="9"/>
        <v>0</v>
      </c>
      <c r="L34" s="8">
        <f t="shared" si="10"/>
        <v>0</v>
      </c>
    </row>
    <row r="35" spans="1:12" ht="30" x14ac:dyDescent="0.2">
      <c r="A35" s="352">
        <f t="shared" si="11"/>
        <v>21</v>
      </c>
      <c r="B35" s="353" t="s">
        <v>1281</v>
      </c>
      <c r="C35" s="17" t="s">
        <v>19</v>
      </c>
      <c r="D35" s="16">
        <v>50</v>
      </c>
      <c r="E35" s="16"/>
      <c r="F35" s="16">
        <f t="shared" si="6"/>
        <v>50</v>
      </c>
      <c r="G35" s="16"/>
      <c r="H35" s="16">
        <f t="shared" si="7"/>
        <v>50</v>
      </c>
      <c r="I35" s="16"/>
      <c r="J35" s="16">
        <f t="shared" si="8"/>
        <v>50</v>
      </c>
      <c r="K35" s="9">
        <f t="shared" si="9"/>
        <v>0</v>
      </c>
      <c r="L35" s="8">
        <f t="shared" si="10"/>
        <v>0</v>
      </c>
    </row>
    <row r="36" spans="1:12" ht="30" x14ac:dyDescent="0.2">
      <c r="A36" s="352">
        <f t="shared" si="11"/>
        <v>22</v>
      </c>
      <c r="B36" s="353" t="s">
        <v>1282</v>
      </c>
      <c r="C36" s="17" t="s">
        <v>19</v>
      </c>
      <c r="D36" s="16">
        <v>75</v>
      </c>
      <c r="E36" s="16"/>
      <c r="F36" s="16">
        <f t="shared" si="6"/>
        <v>75</v>
      </c>
      <c r="G36" s="16"/>
      <c r="H36" s="16">
        <f t="shared" si="7"/>
        <v>75</v>
      </c>
      <c r="I36" s="16"/>
      <c r="J36" s="16">
        <f t="shared" si="8"/>
        <v>75</v>
      </c>
      <c r="K36" s="9">
        <f t="shared" si="9"/>
        <v>0</v>
      </c>
      <c r="L36" s="8">
        <f t="shared" si="10"/>
        <v>0</v>
      </c>
    </row>
    <row r="37" spans="1:12" x14ac:dyDescent="0.2">
      <c r="A37" s="352">
        <f t="shared" si="11"/>
        <v>23</v>
      </c>
      <c r="B37" s="353" t="s">
        <v>1283</v>
      </c>
      <c r="C37" s="17" t="s">
        <v>19</v>
      </c>
      <c r="D37" s="16">
        <v>60</v>
      </c>
      <c r="E37" s="16"/>
      <c r="F37" s="16">
        <f t="shared" si="6"/>
        <v>60</v>
      </c>
      <c r="G37" s="16"/>
      <c r="H37" s="16">
        <f t="shared" si="7"/>
        <v>60</v>
      </c>
      <c r="I37" s="16"/>
      <c r="J37" s="16">
        <f t="shared" si="8"/>
        <v>60</v>
      </c>
      <c r="K37" s="9">
        <f t="shared" si="9"/>
        <v>0</v>
      </c>
      <c r="L37" s="8">
        <f t="shared" si="10"/>
        <v>0</v>
      </c>
    </row>
    <row r="38" spans="1:12" x14ac:dyDescent="0.2">
      <c r="A38" s="352">
        <f t="shared" si="11"/>
        <v>24</v>
      </c>
      <c r="B38" s="169" t="s">
        <v>1284</v>
      </c>
      <c r="C38" s="17" t="s">
        <v>19</v>
      </c>
      <c r="D38" s="16">
        <v>29</v>
      </c>
      <c r="E38" s="16"/>
      <c r="F38" s="16">
        <f t="shared" si="6"/>
        <v>29</v>
      </c>
      <c r="G38" s="16"/>
      <c r="H38" s="16">
        <f t="shared" si="7"/>
        <v>29</v>
      </c>
      <c r="I38" s="16"/>
      <c r="J38" s="16">
        <f t="shared" si="8"/>
        <v>29</v>
      </c>
      <c r="K38" s="9">
        <f t="shared" si="9"/>
        <v>0</v>
      </c>
      <c r="L38" s="8">
        <f t="shared" si="10"/>
        <v>0</v>
      </c>
    </row>
    <row r="39" spans="1:12" x14ac:dyDescent="0.2">
      <c r="A39" s="352">
        <f t="shared" si="11"/>
        <v>25</v>
      </c>
      <c r="B39" s="169" t="s">
        <v>1285</v>
      </c>
      <c r="C39" s="17" t="s">
        <v>19</v>
      </c>
      <c r="D39" s="16">
        <v>123</v>
      </c>
      <c r="E39" s="16"/>
      <c r="F39" s="16">
        <f t="shared" si="6"/>
        <v>123</v>
      </c>
      <c r="G39" s="16"/>
      <c r="H39" s="16">
        <f t="shared" si="7"/>
        <v>123</v>
      </c>
      <c r="I39" s="16"/>
      <c r="J39" s="16">
        <f t="shared" si="8"/>
        <v>123</v>
      </c>
      <c r="K39" s="9">
        <f t="shared" si="9"/>
        <v>0</v>
      </c>
      <c r="L39" s="8">
        <f t="shared" si="10"/>
        <v>0</v>
      </c>
    </row>
    <row r="40" spans="1:12" ht="30" x14ac:dyDescent="0.2">
      <c r="A40" s="352">
        <f t="shared" si="11"/>
        <v>26</v>
      </c>
      <c r="B40" s="169" t="s">
        <v>1286</v>
      </c>
      <c r="C40" s="17" t="s">
        <v>19</v>
      </c>
      <c r="D40" s="16">
        <v>64</v>
      </c>
      <c r="E40" s="16"/>
      <c r="F40" s="16">
        <f t="shared" si="6"/>
        <v>64</v>
      </c>
      <c r="G40" s="16"/>
      <c r="H40" s="16">
        <f t="shared" si="7"/>
        <v>64</v>
      </c>
      <c r="I40" s="16"/>
      <c r="J40" s="16">
        <f t="shared" si="8"/>
        <v>64</v>
      </c>
      <c r="K40" s="9">
        <f t="shared" si="9"/>
        <v>0</v>
      </c>
      <c r="L40" s="8">
        <f t="shared" si="10"/>
        <v>0</v>
      </c>
    </row>
    <row r="41" spans="1:12" ht="45" x14ac:dyDescent="0.2">
      <c r="A41" s="352">
        <f t="shared" si="11"/>
        <v>27</v>
      </c>
      <c r="B41" s="169" t="s">
        <v>1287</v>
      </c>
      <c r="C41" s="17" t="s">
        <v>19</v>
      </c>
      <c r="D41" s="16">
        <v>46</v>
      </c>
      <c r="E41" s="16"/>
      <c r="F41" s="16">
        <f t="shared" si="6"/>
        <v>46</v>
      </c>
      <c r="G41" s="16"/>
      <c r="H41" s="16">
        <f t="shared" si="7"/>
        <v>46</v>
      </c>
      <c r="I41" s="16"/>
      <c r="J41" s="16">
        <f t="shared" si="8"/>
        <v>46</v>
      </c>
      <c r="K41" s="9">
        <f t="shared" si="9"/>
        <v>0</v>
      </c>
      <c r="L41" s="8">
        <f t="shared" si="10"/>
        <v>0</v>
      </c>
    </row>
    <row r="42" spans="1:12" x14ac:dyDescent="0.2">
      <c r="A42" s="349"/>
      <c r="B42" s="169"/>
      <c r="C42" s="17"/>
      <c r="D42" s="16"/>
      <c r="E42" s="16"/>
      <c r="F42" s="16"/>
      <c r="G42" s="16"/>
      <c r="H42" s="16"/>
      <c r="I42" s="16"/>
      <c r="J42" s="16"/>
      <c r="K42" s="9"/>
      <c r="L42" s="8"/>
    </row>
    <row r="43" spans="1:12" ht="18.75" thickBot="1" x14ac:dyDescent="0.25">
      <c r="A43" s="351"/>
      <c r="B43" s="413" t="s">
        <v>1288</v>
      </c>
      <c r="C43" s="17"/>
      <c r="D43" s="16"/>
      <c r="E43" s="16"/>
      <c r="F43" s="16"/>
      <c r="G43" s="16"/>
      <c r="H43" s="16"/>
      <c r="I43" s="16"/>
      <c r="J43" s="16"/>
      <c r="K43" s="9"/>
      <c r="L43" s="8"/>
    </row>
    <row r="44" spans="1:12" ht="15.75" thickTop="1" x14ac:dyDescent="0.2">
      <c r="A44" s="351"/>
      <c r="B44" s="354" t="s">
        <v>1289</v>
      </c>
      <c r="C44" s="17"/>
      <c r="D44" s="16"/>
      <c r="E44" s="16"/>
      <c r="F44" s="16"/>
      <c r="G44" s="16"/>
      <c r="H44" s="16"/>
      <c r="I44" s="16"/>
      <c r="J44" s="16"/>
      <c r="K44" s="9"/>
      <c r="L44" s="8"/>
    </row>
    <row r="45" spans="1:12" x14ac:dyDescent="0.2">
      <c r="A45" s="351">
        <f>A41+1</f>
        <v>28</v>
      </c>
      <c r="B45" s="354" t="s">
        <v>1290</v>
      </c>
      <c r="C45" s="17" t="s">
        <v>19</v>
      </c>
      <c r="D45" s="16">
        <v>80</v>
      </c>
      <c r="E45" s="16"/>
      <c r="F45" s="16">
        <f>SUM(D45:E45)</f>
        <v>80</v>
      </c>
      <c r="G45" s="16"/>
      <c r="H45" s="16">
        <f>SUM(F45:G45)</f>
        <v>80</v>
      </c>
      <c r="I45" s="16"/>
      <c r="J45" s="16">
        <f>SUM(H45:I45)</f>
        <v>80</v>
      </c>
      <c r="K45" s="9">
        <f>J45-F45</f>
        <v>0</v>
      </c>
      <c r="L45" s="8">
        <f>IF(F45="","NEW",K45/F45)</f>
        <v>0</v>
      </c>
    </row>
    <row r="46" spans="1:12" x14ac:dyDescent="0.2">
      <c r="A46" s="349"/>
      <c r="B46" s="169"/>
      <c r="C46" s="17"/>
      <c r="D46" s="10"/>
      <c r="E46" s="10"/>
      <c r="F46" s="16"/>
      <c r="G46" s="16"/>
      <c r="H46" s="10"/>
      <c r="I46" s="10"/>
      <c r="J46" s="16"/>
      <c r="K46" s="9"/>
      <c r="L46" s="8"/>
    </row>
    <row r="47" spans="1:12" ht="36.75" thickBot="1" x14ac:dyDescent="0.3">
      <c r="A47" s="74"/>
      <c r="B47" s="458" t="s">
        <v>1291</v>
      </c>
      <c r="C47" s="17"/>
      <c r="D47" s="10"/>
      <c r="E47" s="10"/>
      <c r="F47" s="16"/>
      <c r="G47" s="16"/>
      <c r="H47" s="10"/>
      <c r="I47" s="10"/>
      <c r="J47" s="16"/>
      <c r="K47" s="9"/>
      <c r="L47" s="8"/>
    </row>
    <row r="48" spans="1:12" ht="56.25" customHeight="1" thickTop="1" thickBot="1" x14ac:dyDescent="0.25">
      <c r="A48" s="74"/>
      <c r="B48" s="457" t="s">
        <v>1292</v>
      </c>
      <c r="C48" s="17"/>
      <c r="D48" s="10"/>
      <c r="E48" s="10"/>
      <c r="F48" s="16"/>
      <c r="G48" s="16"/>
      <c r="H48" s="10"/>
      <c r="I48" s="10"/>
      <c r="J48" s="16"/>
      <c r="K48" s="9"/>
      <c r="L48" s="8"/>
    </row>
    <row r="49" spans="1:12" ht="15.75" x14ac:dyDescent="0.2">
      <c r="A49" s="355"/>
      <c r="B49" s="356"/>
      <c r="C49" s="17"/>
      <c r="D49" s="10"/>
      <c r="E49" s="10"/>
      <c r="F49" s="16"/>
      <c r="G49" s="16"/>
      <c r="H49" s="10"/>
      <c r="I49" s="10"/>
      <c r="J49" s="16"/>
      <c r="K49" s="9"/>
      <c r="L49" s="8"/>
    </row>
    <row r="50" spans="1:12" ht="17.25" thickBot="1" x14ac:dyDescent="0.3">
      <c r="A50" s="74"/>
      <c r="B50" s="404" t="s">
        <v>1293</v>
      </c>
      <c r="C50" s="17"/>
      <c r="D50" s="10"/>
      <c r="E50" s="10"/>
      <c r="F50" s="16"/>
      <c r="G50" s="16"/>
      <c r="H50" s="10"/>
      <c r="I50" s="10"/>
      <c r="J50" s="16"/>
      <c r="K50" s="9"/>
      <c r="L50" s="8"/>
    </row>
    <row r="51" spans="1:12" x14ac:dyDescent="0.2">
      <c r="A51" s="355">
        <f>1+A45</f>
        <v>29</v>
      </c>
      <c r="B51" s="357" t="s">
        <v>1294</v>
      </c>
      <c r="C51" s="17" t="s">
        <v>11</v>
      </c>
      <c r="D51" s="16">
        <v>525</v>
      </c>
      <c r="E51" s="16"/>
      <c r="F51" s="16">
        <f>SUM(D51:E51)</f>
        <v>525</v>
      </c>
      <c r="G51" s="16"/>
      <c r="H51" s="16">
        <v>575</v>
      </c>
      <c r="I51" s="16"/>
      <c r="J51" s="16">
        <f>SUM(H51:I51)</f>
        <v>575</v>
      </c>
      <c r="K51" s="9">
        <f>J51-F51</f>
        <v>50</v>
      </c>
      <c r="L51" s="8">
        <f>IF(F51="","NEW",K51/F51)</f>
        <v>9.5238095238095233E-2</v>
      </c>
    </row>
    <row r="52" spans="1:12" x14ac:dyDescent="0.2">
      <c r="A52" s="355">
        <f>A51+1</f>
        <v>30</v>
      </c>
      <c r="B52" s="357" t="s">
        <v>1295</v>
      </c>
      <c r="C52" s="17" t="s">
        <v>11</v>
      </c>
      <c r="D52" s="16">
        <v>690</v>
      </c>
      <c r="E52" s="16"/>
      <c r="F52" s="16">
        <f>SUM(D52:E52)</f>
        <v>690</v>
      </c>
      <c r="G52" s="16"/>
      <c r="H52" s="16">
        <v>750</v>
      </c>
      <c r="I52" s="16"/>
      <c r="J52" s="16">
        <f>SUM(H52:I52)</f>
        <v>750</v>
      </c>
      <c r="K52" s="9">
        <f>J52-F52</f>
        <v>60</v>
      </c>
      <c r="L52" s="8">
        <f>IF(F52="","NEW",K52/F52)</f>
        <v>8.6956521739130432E-2</v>
      </c>
    </row>
    <row r="53" spans="1:12" x14ac:dyDescent="0.2">
      <c r="A53" s="355"/>
      <c r="B53" s="357"/>
      <c r="C53" s="17"/>
      <c r="D53" s="16"/>
      <c r="E53" s="16"/>
      <c r="F53" s="16"/>
      <c r="G53" s="16"/>
      <c r="H53" s="16"/>
      <c r="I53" s="16"/>
      <c r="J53" s="16"/>
      <c r="K53" s="9"/>
      <c r="L53" s="8"/>
    </row>
    <row r="54" spans="1:12" ht="17.25" thickBot="1" x14ac:dyDescent="0.25">
      <c r="A54" s="74"/>
      <c r="B54" s="414" t="s">
        <v>1296</v>
      </c>
      <c r="C54" s="17"/>
      <c r="D54" s="16"/>
      <c r="E54" s="16"/>
      <c r="F54" s="20"/>
      <c r="G54" s="16"/>
      <c r="H54" s="16"/>
      <c r="I54" s="16"/>
      <c r="J54" s="20"/>
      <c r="K54" s="9"/>
      <c r="L54" s="8"/>
    </row>
    <row r="55" spans="1:12" x14ac:dyDescent="0.2">
      <c r="A55" s="74">
        <f>A52+1</f>
        <v>31</v>
      </c>
      <c r="B55" s="357" t="s">
        <v>1294</v>
      </c>
      <c r="C55" s="17" t="s">
        <v>11</v>
      </c>
      <c r="D55" s="16">
        <v>255</v>
      </c>
      <c r="E55" s="16"/>
      <c r="F55" s="16">
        <f>SUM(D55:E55)</f>
        <v>255</v>
      </c>
      <c r="G55" s="16"/>
      <c r="H55" s="16">
        <v>280</v>
      </c>
      <c r="I55" s="16"/>
      <c r="J55" s="16">
        <f>SUM(H55:I55)</f>
        <v>280</v>
      </c>
      <c r="K55" s="9">
        <f>J55-F55</f>
        <v>25</v>
      </c>
      <c r="L55" s="8">
        <f>IF(F55="","NEW",K55/F55)</f>
        <v>9.8039215686274508E-2</v>
      </c>
    </row>
    <row r="56" spans="1:12" x14ac:dyDescent="0.2">
      <c r="A56" s="74">
        <f>A55+1</f>
        <v>32</v>
      </c>
      <c r="B56" s="357" t="s">
        <v>1295</v>
      </c>
      <c r="C56" s="17" t="s">
        <v>11</v>
      </c>
      <c r="D56" s="16">
        <v>360</v>
      </c>
      <c r="E56" s="16"/>
      <c r="F56" s="16">
        <f>SUM(D56:E56)</f>
        <v>360</v>
      </c>
      <c r="G56" s="16"/>
      <c r="H56" s="16">
        <v>395</v>
      </c>
      <c r="I56" s="16"/>
      <c r="J56" s="16">
        <f>SUM(H56:I56)</f>
        <v>395</v>
      </c>
      <c r="K56" s="9">
        <f>J56-F56</f>
        <v>35</v>
      </c>
      <c r="L56" s="8">
        <f>IF(F56="","NEW",K56/F56)</f>
        <v>9.7222222222222224E-2</v>
      </c>
    </row>
    <row r="57" spans="1:12" x14ac:dyDescent="0.2">
      <c r="A57" s="74"/>
      <c r="B57" s="357"/>
      <c r="C57" s="17"/>
      <c r="D57" s="16"/>
      <c r="E57" s="16"/>
      <c r="F57" s="16"/>
      <c r="G57" s="16"/>
      <c r="H57" s="16"/>
      <c r="I57" s="16"/>
      <c r="J57" s="16"/>
      <c r="K57" s="9"/>
      <c r="L57" s="8"/>
    </row>
    <row r="58" spans="1:12" ht="17.25" thickBot="1" x14ac:dyDescent="0.25">
      <c r="A58" s="74"/>
      <c r="B58" s="414" t="s">
        <v>346</v>
      </c>
      <c r="C58" s="17"/>
      <c r="D58" s="16"/>
      <c r="E58" s="16"/>
      <c r="F58" s="20"/>
      <c r="G58" s="16"/>
      <c r="H58" s="16"/>
      <c r="I58" s="16"/>
      <c r="J58" s="20"/>
      <c r="K58" s="9"/>
      <c r="L58" s="8"/>
    </row>
    <row r="59" spans="1:12" x14ac:dyDescent="0.2">
      <c r="A59" s="74">
        <f>A56+1</f>
        <v>33</v>
      </c>
      <c r="B59" s="357" t="s">
        <v>347</v>
      </c>
      <c r="C59" s="17" t="s">
        <v>11</v>
      </c>
      <c r="D59" s="16">
        <v>770</v>
      </c>
      <c r="E59" s="16"/>
      <c r="F59" s="16">
        <f>SUM(D59:E59)</f>
        <v>770</v>
      </c>
      <c r="G59" s="16"/>
      <c r="H59" s="16">
        <v>845</v>
      </c>
      <c r="I59" s="16"/>
      <c r="J59" s="16">
        <f>SUM(H59:I59)</f>
        <v>845</v>
      </c>
      <c r="K59" s="9">
        <f>J59-F59</f>
        <v>75</v>
      </c>
      <c r="L59" s="8">
        <f>IF(F59="","NEW",K59/F59)</f>
        <v>9.7402597402597407E-2</v>
      </c>
    </row>
    <row r="60" spans="1:12" x14ac:dyDescent="0.2">
      <c r="A60" s="358">
        <f>1+A59</f>
        <v>34</v>
      </c>
      <c r="B60" s="357" t="s">
        <v>348</v>
      </c>
      <c r="C60" s="17" t="s">
        <v>11</v>
      </c>
      <c r="D60" s="16">
        <v>880</v>
      </c>
      <c r="E60" s="16"/>
      <c r="F60" s="16">
        <f>SUM(D60:E60)</f>
        <v>880</v>
      </c>
      <c r="G60" s="16"/>
      <c r="H60" s="16">
        <v>970</v>
      </c>
      <c r="I60" s="16"/>
      <c r="J60" s="16">
        <f>SUM(H60:I60)</f>
        <v>970</v>
      </c>
      <c r="K60" s="9">
        <f>J60-F60</f>
        <v>90</v>
      </c>
      <c r="L60" s="8">
        <f>IF(F60="","NEW",K60/F60)</f>
        <v>0.10227272727272728</v>
      </c>
    </row>
    <row r="61" spans="1:12" x14ac:dyDescent="0.2">
      <c r="A61" s="74">
        <f>A60+1</f>
        <v>35</v>
      </c>
      <c r="B61" s="357" t="s">
        <v>349</v>
      </c>
      <c r="C61" s="17" t="s">
        <v>11</v>
      </c>
      <c r="D61" s="16">
        <v>55</v>
      </c>
      <c r="E61" s="16"/>
      <c r="F61" s="16">
        <f>SUM(D61:E61)</f>
        <v>55</v>
      </c>
      <c r="G61" s="16"/>
      <c r="H61" s="16">
        <v>60</v>
      </c>
      <c r="I61" s="16"/>
      <c r="J61" s="16">
        <f>SUM(H61:I61)</f>
        <v>60</v>
      </c>
      <c r="K61" s="9">
        <f>J61-F61</f>
        <v>5</v>
      </c>
      <c r="L61" s="8">
        <f>IF(F61="","NEW",K61/F61)</f>
        <v>9.0909090909090912E-2</v>
      </c>
    </row>
    <row r="62" spans="1:12" x14ac:dyDescent="0.2">
      <c r="A62" s="74"/>
      <c r="B62" s="357"/>
      <c r="C62" s="17"/>
      <c r="D62" s="16"/>
      <c r="E62" s="16"/>
      <c r="F62" s="16"/>
      <c r="G62" s="16"/>
      <c r="H62" s="16"/>
      <c r="I62" s="16"/>
      <c r="J62" s="16"/>
      <c r="K62" s="9"/>
      <c r="L62" s="8"/>
    </row>
    <row r="63" spans="1:12" ht="18.75" thickBot="1" x14ac:dyDescent="0.3">
      <c r="A63" s="358"/>
      <c r="B63" s="432" t="s">
        <v>1297</v>
      </c>
      <c r="C63" s="17"/>
      <c r="D63" s="16"/>
      <c r="E63" s="16"/>
      <c r="F63" s="16"/>
      <c r="G63" s="16"/>
      <c r="H63" s="16"/>
      <c r="I63" s="16"/>
      <c r="J63" s="16"/>
      <c r="K63" s="9"/>
      <c r="L63" s="8"/>
    </row>
    <row r="64" spans="1:12" ht="56.25" customHeight="1" thickTop="1" thickBot="1" x14ac:dyDescent="0.25">
      <c r="A64" s="74"/>
      <c r="B64" s="457" t="s">
        <v>1298</v>
      </c>
      <c r="C64" s="17"/>
      <c r="D64" s="10"/>
      <c r="E64" s="10"/>
      <c r="F64" s="16"/>
      <c r="G64" s="16"/>
      <c r="H64" s="10"/>
      <c r="I64" s="10"/>
      <c r="J64" s="16"/>
      <c r="K64" s="9"/>
      <c r="L64" s="8"/>
    </row>
    <row r="65" spans="1:12" ht="15.75" x14ac:dyDescent="0.2">
      <c r="A65" s="358"/>
      <c r="B65" s="359"/>
      <c r="C65" s="17"/>
      <c r="D65" s="16"/>
      <c r="E65" s="16"/>
      <c r="F65" s="16"/>
      <c r="G65" s="16"/>
      <c r="H65" s="16"/>
      <c r="I65" s="16"/>
      <c r="J65" s="16"/>
      <c r="K65" s="9"/>
      <c r="L65" s="8"/>
    </row>
    <row r="66" spans="1:12" ht="17.25" thickBot="1" x14ac:dyDescent="0.25">
      <c r="A66" s="358"/>
      <c r="B66" s="414" t="s">
        <v>1293</v>
      </c>
      <c r="C66" s="17"/>
      <c r="D66" s="16"/>
      <c r="E66" s="16"/>
      <c r="F66" s="16"/>
      <c r="G66" s="16"/>
      <c r="H66" s="16"/>
      <c r="I66" s="16"/>
      <c r="J66" s="16"/>
      <c r="K66" s="9"/>
      <c r="L66" s="8"/>
    </row>
    <row r="67" spans="1:12" x14ac:dyDescent="0.2">
      <c r="A67" s="358">
        <f>A61+1</f>
        <v>36</v>
      </c>
      <c r="B67" s="357" t="s">
        <v>1294</v>
      </c>
      <c r="C67" s="17" t="s">
        <v>11</v>
      </c>
      <c r="D67" s="16">
        <v>437.5</v>
      </c>
      <c r="E67" s="16">
        <f>ROUND(D67*0.2,2)</f>
        <v>87.5</v>
      </c>
      <c r="F67" s="16">
        <f>SUM(D67:E67)</f>
        <v>525</v>
      </c>
      <c r="G67" s="16"/>
      <c r="H67" s="16">
        <v>479.17</v>
      </c>
      <c r="I67" s="16">
        <f>ROUND(H67*0.2,2)</f>
        <v>95.83</v>
      </c>
      <c r="J67" s="16">
        <f>SUM(H67:I67)</f>
        <v>575</v>
      </c>
      <c r="K67" s="9">
        <f>J67-F67</f>
        <v>50</v>
      </c>
      <c r="L67" s="8">
        <f>IF(F67="","NEW",K67/F67)</f>
        <v>9.5238095238095233E-2</v>
      </c>
    </row>
    <row r="68" spans="1:12" x14ac:dyDescent="0.2">
      <c r="A68" s="358">
        <f>1+A67</f>
        <v>37</v>
      </c>
      <c r="B68" s="357" t="s">
        <v>1295</v>
      </c>
      <c r="C68" s="17" t="s">
        <v>11</v>
      </c>
      <c r="D68" s="16">
        <v>575</v>
      </c>
      <c r="E68" s="16">
        <f>ROUND(D68*0.2,2)</f>
        <v>115</v>
      </c>
      <c r="F68" s="16">
        <f>SUM(D68:E68)</f>
        <v>690</v>
      </c>
      <c r="G68" s="16"/>
      <c r="H68" s="16">
        <v>625</v>
      </c>
      <c r="I68" s="16">
        <f>ROUND(H68*0.2,2)</f>
        <v>125</v>
      </c>
      <c r="J68" s="16">
        <f>SUM(H68:I68)</f>
        <v>750</v>
      </c>
      <c r="K68" s="9">
        <f>J68-F68</f>
        <v>60</v>
      </c>
      <c r="L68" s="8">
        <f>IF(F68="","NEW",K68/F68)</f>
        <v>8.6956521739130432E-2</v>
      </c>
    </row>
    <row r="69" spans="1:12" x14ac:dyDescent="0.2">
      <c r="A69" s="358"/>
      <c r="B69" s="360"/>
      <c r="C69" s="17"/>
      <c r="D69" s="16"/>
      <c r="E69" s="16"/>
      <c r="F69" s="16"/>
      <c r="G69" s="16"/>
      <c r="H69" s="16"/>
      <c r="I69" s="16"/>
      <c r="J69" s="16"/>
      <c r="K69" s="9"/>
      <c r="L69" s="8"/>
    </row>
    <row r="70" spans="1:12" ht="17.25" thickBot="1" x14ac:dyDescent="0.25">
      <c r="A70" s="358"/>
      <c r="B70" s="414" t="s">
        <v>1296</v>
      </c>
      <c r="C70" s="17"/>
      <c r="D70" s="16"/>
      <c r="E70" s="16"/>
      <c r="F70" s="16"/>
      <c r="G70" s="16"/>
      <c r="H70" s="16"/>
      <c r="I70" s="16"/>
      <c r="J70" s="16"/>
      <c r="K70" s="9"/>
      <c r="L70" s="8"/>
    </row>
    <row r="71" spans="1:12" x14ac:dyDescent="0.2">
      <c r="A71" s="358">
        <f>A68+1</f>
        <v>38</v>
      </c>
      <c r="B71" s="357" t="s">
        <v>1294</v>
      </c>
      <c r="C71" s="17" t="s">
        <v>11</v>
      </c>
      <c r="D71" s="16">
        <v>212.5</v>
      </c>
      <c r="E71" s="16">
        <f>ROUND(D71*0.2,2)</f>
        <v>42.5</v>
      </c>
      <c r="F71" s="16">
        <f>SUM(D71:E71)</f>
        <v>255</v>
      </c>
      <c r="G71" s="16"/>
      <c r="H71" s="16">
        <v>233.33</v>
      </c>
      <c r="I71" s="16">
        <f>ROUND(H71*0.2,2)</f>
        <v>46.67</v>
      </c>
      <c r="J71" s="16">
        <f>SUM(H71:I71)</f>
        <v>280</v>
      </c>
      <c r="K71" s="9">
        <f>J71-F71</f>
        <v>25</v>
      </c>
      <c r="L71" s="8">
        <f>IF(F71="","NEW",K71/F71)</f>
        <v>9.8039215686274508E-2</v>
      </c>
    </row>
    <row r="72" spans="1:12" x14ac:dyDescent="0.2">
      <c r="A72" s="358">
        <f>A71+1</f>
        <v>39</v>
      </c>
      <c r="B72" s="357" t="s">
        <v>1295</v>
      </c>
      <c r="C72" s="17" t="s">
        <v>11</v>
      </c>
      <c r="D72" s="16">
        <v>300</v>
      </c>
      <c r="E72" s="16">
        <f>ROUND(D72*0.2,2)</f>
        <v>60</v>
      </c>
      <c r="F72" s="16">
        <f>SUM(D72:E72)</f>
        <v>360</v>
      </c>
      <c r="G72" s="16"/>
      <c r="H72" s="16">
        <v>329.17</v>
      </c>
      <c r="I72" s="16">
        <f>ROUND(H72*0.2,2)</f>
        <v>65.83</v>
      </c>
      <c r="J72" s="16">
        <f>SUM(H72:I72)</f>
        <v>395</v>
      </c>
      <c r="K72" s="9">
        <f>J72-F72</f>
        <v>35</v>
      </c>
      <c r="L72" s="8">
        <f>IF(F72="","NEW",K72/F72)</f>
        <v>9.7222222222222224E-2</v>
      </c>
    </row>
    <row r="73" spans="1:12" x14ac:dyDescent="0.2">
      <c r="A73" s="358"/>
      <c r="B73" s="360"/>
      <c r="C73" s="17"/>
      <c r="D73" s="16"/>
      <c r="E73" s="16"/>
      <c r="F73" s="16"/>
      <c r="G73" s="16"/>
      <c r="H73" s="16"/>
      <c r="I73" s="16"/>
      <c r="J73" s="16"/>
      <c r="K73" s="9"/>
      <c r="L73" s="8"/>
    </row>
    <row r="74" spans="1:12" ht="17.25" thickBot="1" x14ac:dyDescent="0.25">
      <c r="A74" s="74"/>
      <c r="B74" s="414" t="s">
        <v>346</v>
      </c>
      <c r="C74" s="17"/>
      <c r="D74" s="16"/>
      <c r="E74" s="16"/>
      <c r="F74" s="20"/>
      <c r="G74" s="16"/>
      <c r="H74" s="16"/>
      <c r="I74" s="16"/>
      <c r="J74" s="20"/>
      <c r="K74" s="9"/>
      <c r="L74" s="8"/>
    </row>
    <row r="75" spans="1:12" x14ac:dyDescent="0.2">
      <c r="A75" s="74">
        <f>A72+1</f>
        <v>40</v>
      </c>
      <c r="B75" s="357" t="s">
        <v>347</v>
      </c>
      <c r="C75" s="17" t="s">
        <v>11</v>
      </c>
      <c r="D75" s="16">
        <v>641.66999999999996</v>
      </c>
      <c r="E75" s="16">
        <f t="shared" ref="E75:E77" si="12">ROUND(D75*0.2,2)</f>
        <v>128.33000000000001</v>
      </c>
      <c r="F75" s="16">
        <f>SUM(D75:E75)</f>
        <v>770</v>
      </c>
      <c r="G75" s="16"/>
      <c r="H75" s="16">
        <v>704.17</v>
      </c>
      <c r="I75" s="16">
        <f t="shared" ref="I75:I77" si="13">ROUND(H75*0.2,2)</f>
        <v>140.83000000000001</v>
      </c>
      <c r="J75" s="16">
        <f>SUM(H75:I75)</f>
        <v>845</v>
      </c>
      <c r="K75" s="9">
        <f>J75-F75</f>
        <v>75</v>
      </c>
      <c r="L75" s="8">
        <f>IF(F75="","NEW",K75/F75)</f>
        <v>9.7402597402597407E-2</v>
      </c>
    </row>
    <row r="76" spans="1:12" x14ac:dyDescent="0.2">
      <c r="A76" s="358">
        <f>1+A75</f>
        <v>41</v>
      </c>
      <c r="B76" s="357" t="s">
        <v>348</v>
      </c>
      <c r="C76" s="17" t="s">
        <v>11</v>
      </c>
      <c r="D76" s="16">
        <v>733.33</v>
      </c>
      <c r="E76" s="16">
        <f t="shared" si="12"/>
        <v>146.66999999999999</v>
      </c>
      <c r="F76" s="16">
        <f>SUM(D76:E76)</f>
        <v>880</v>
      </c>
      <c r="G76" s="16"/>
      <c r="H76" s="16">
        <v>808.33</v>
      </c>
      <c r="I76" s="16">
        <f t="shared" si="13"/>
        <v>161.66999999999999</v>
      </c>
      <c r="J76" s="16">
        <f>SUM(H76:I76)</f>
        <v>970</v>
      </c>
      <c r="K76" s="9">
        <f>J76-F76</f>
        <v>90</v>
      </c>
      <c r="L76" s="8">
        <f>IF(F76="","NEW",K76/F76)</f>
        <v>0.10227272727272728</v>
      </c>
    </row>
    <row r="77" spans="1:12" x14ac:dyDescent="0.2">
      <c r="A77" s="74">
        <f>A76+1</f>
        <v>42</v>
      </c>
      <c r="B77" s="357" t="s">
        <v>349</v>
      </c>
      <c r="C77" s="17" t="s">
        <v>11</v>
      </c>
      <c r="D77" s="16">
        <v>45.83</v>
      </c>
      <c r="E77" s="16">
        <f t="shared" si="12"/>
        <v>9.17</v>
      </c>
      <c r="F77" s="16">
        <f>SUM(D77:E77)</f>
        <v>55</v>
      </c>
      <c r="G77" s="16"/>
      <c r="H77" s="16">
        <v>50</v>
      </c>
      <c r="I77" s="16">
        <f t="shared" si="13"/>
        <v>10</v>
      </c>
      <c r="J77" s="16">
        <f>SUM(H77:I77)</f>
        <v>60</v>
      </c>
      <c r="K77" s="9">
        <f>J77-F77</f>
        <v>5</v>
      </c>
      <c r="L77" s="8">
        <f>IF(F77="","NEW",K77/F77)</f>
        <v>9.0909090909090912E-2</v>
      </c>
    </row>
    <row r="78" spans="1:12" x14ac:dyDescent="0.2">
      <c r="A78" s="358"/>
      <c r="B78" s="360"/>
      <c r="C78" s="17"/>
      <c r="D78" s="16"/>
      <c r="E78" s="16"/>
      <c r="F78" s="16"/>
      <c r="G78" s="16"/>
      <c r="H78" s="16"/>
      <c r="I78" s="16"/>
      <c r="J78" s="16"/>
      <c r="K78" s="9"/>
      <c r="L78" s="8"/>
    </row>
    <row r="79" spans="1:12" ht="55.5" customHeight="1" thickBot="1" x14ac:dyDescent="0.25">
      <c r="A79" s="355"/>
      <c r="B79" s="457" t="s">
        <v>1299</v>
      </c>
      <c r="C79" s="17"/>
      <c r="D79" s="10"/>
      <c r="E79" s="10"/>
      <c r="F79" s="16"/>
      <c r="G79" s="16"/>
      <c r="H79" s="10"/>
      <c r="I79" s="10"/>
      <c r="J79" s="16"/>
      <c r="K79" s="9"/>
      <c r="L79" s="8"/>
    </row>
    <row r="80" spans="1:12" x14ac:dyDescent="0.2">
      <c r="A80" s="358">
        <f>A77+1</f>
        <v>43</v>
      </c>
      <c r="B80" s="360" t="s">
        <v>1300</v>
      </c>
      <c r="C80" s="17" t="s">
        <v>11</v>
      </c>
      <c r="D80" s="16">
        <v>540</v>
      </c>
      <c r="E80" s="16"/>
      <c r="F80" s="16">
        <f t="shared" ref="F80:F85" si="14">SUM(D80:E80)</f>
        <v>540</v>
      </c>
      <c r="G80" s="16"/>
      <c r="H80" s="16">
        <v>595</v>
      </c>
      <c r="I80" s="16"/>
      <c r="J80" s="16">
        <f t="shared" ref="J80:J85" si="15">SUM(H80:I80)</f>
        <v>595</v>
      </c>
      <c r="K80" s="9">
        <f t="shared" ref="K80:K85" si="16">J80-F80</f>
        <v>55</v>
      </c>
      <c r="L80" s="8">
        <f t="shared" ref="L80:L85" si="17">IF(F80="","NEW",K80/F80)</f>
        <v>0.10185185185185185</v>
      </c>
    </row>
    <row r="81" spans="1:12" x14ac:dyDescent="0.2">
      <c r="A81" s="358">
        <f>A80+1</f>
        <v>44</v>
      </c>
      <c r="B81" s="360" t="s">
        <v>1295</v>
      </c>
      <c r="C81" s="17" t="s">
        <v>11</v>
      </c>
      <c r="D81" s="16">
        <v>605</v>
      </c>
      <c r="E81" s="88"/>
      <c r="F81" s="16">
        <f t="shared" si="14"/>
        <v>605</v>
      </c>
      <c r="G81" s="88"/>
      <c r="H81" s="16">
        <v>665</v>
      </c>
      <c r="I81" s="16"/>
      <c r="J81" s="16">
        <f t="shared" si="15"/>
        <v>665</v>
      </c>
      <c r="K81" s="9">
        <f t="shared" si="16"/>
        <v>60</v>
      </c>
      <c r="L81" s="8">
        <f t="shared" si="17"/>
        <v>9.9173553719008267E-2</v>
      </c>
    </row>
    <row r="82" spans="1:12" x14ac:dyDescent="0.2">
      <c r="A82" s="358">
        <f>A81+1</f>
        <v>45</v>
      </c>
      <c r="B82" s="360" t="s">
        <v>1301</v>
      </c>
      <c r="C82" s="17" t="s">
        <v>11</v>
      </c>
      <c r="D82" s="16">
        <v>665</v>
      </c>
      <c r="E82" s="16"/>
      <c r="F82" s="16">
        <f t="shared" si="14"/>
        <v>665</v>
      </c>
      <c r="G82" s="16"/>
      <c r="H82" s="16">
        <v>730</v>
      </c>
      <c r="I82" s="16"/>
      <c r="J82" s="16">
        <f t="shared" si="15"/>
        <v>730</v>
      </c>
      <c r="K82" s="9">
        <f t="shared" si="16"/>
        <v>65</v>
      </c>
      <c r="L82" s="8">
        <f t="shared" si="17"/>
        <v>9.7744360902255634E-2</v>
      </c>
    </row>
    <row r="83" spans="1:12" x14ac:dyDescent="0.2">
      <c r="A83" s="358">
        <f>A82+1</f>
        <v>46</v>
      </c>
      <c r="B83" s="360" t="s">
        <v>1302</v>
      </c>
      <c r="C83" s="17" t="s">
        <v>11</v>
      </c>
      <c r="D83" s="16">
        <v>665</v>
      </c>
      <c r="E83" s="16"/>
      <c r="F83" s="16">
        <f t="shared" si="14"/>
        <v>665</v>
      </c>
      <c r="G83" s="16"/>
      <c r="H83" s="16">
        <v>730</v>
      </c>
      <c r="I83" s="16"/>
      <c r="J83" s="16">
        <f t="shared" si="15"/>
        <v>730</v>
      </c>
      <c r="K83" s="9">
        <f t="shared" si="16"/>
        <v>65</v>
      </c>
      <c r="L83" s="8">
        <f t="shared" si="17"/>
        <v>9.7744360902255634E-2</v>
      </c>
    </row>
    <row r="84" spans="1:12" x14ac:dyDescent="0.2">
      <c r="A84" s="358">
        <f>A83+1</f>
        <v>47</v>
      </c>
      <c r="B84" s="360" t="s">
        <v>1303</v>
      </c>
      <c r="C84" s="17" t="s">
        <v>11</v>
      </c>
      <c r="D84" s="16">
        <v>790</v>
      </c>
      <c r="E84" s="16"/>
      <c r="F84" s="16">
        <f t="shared" si="14"/>
        <v>790</v>
      </c>
      <c r="G84" s="16"/>
      <c r="H84" s="16">
        <v>870</v>
      </c>
      <c r="I84" s="16"/>
      <c r="J84" s="16">
        <f t="shared" si="15"/>
        <v>870</v>
      </c>
      <c r="K84" s="9">
        <f t="shared" si="16"/>
        <v>80</v>
      </c>
      <c r="L84" s="8">
        <f t="shared" si="17"/>
        <v>0.10126582278481013</v>
      </c>
    </row>
    <row r="85" spans="1:12" x14ac:dyDescent="0.2">
      <c r="A85" s="358">
        <f>A84+1</f>
        <v>48</v>
      </c>
      <c r="B85" s="360" t="s">
        <v>1304</v>
      </c>
      <c r="C85" s="17" t="s">
        <v>11</v>
      </c>
      <c r="D85" s="16">
        <v>905</v>
      </c>
      <c r="E85" s="16"/>
      <c r="F85" s="16">
        <f t="shared" si="14"/>
        <v>905</v>
      </c>
      <c r="G85" s="16"/>
      <c r="H85" s="16">
        <v>985</v>
      </c>
      <c r="I85" s="16"/>
      <c r="J85" s="16">
        <f t="shared" si="15"/>
        <v>985</v>
      </c>
      <c r="K85" s="9">
        <f t="shared" si="16"/>
        <v>80</v>
      </c>
      <c r="L85" s="8">
        <f t="shared" si="17"/>
        <v>8.8397790055248615E-2</v>
      </c>
    </row>
    <row r="86" spans="1:12" ht="15.75" x14ac:dyDescent="0.2">
      <c r="A86" s="358"/>
      <c r="B86" s="361"/>
      <c r="C86" s="17"/>
      <c r="D86" s="16"/>
      <c r="E86" s="16"/>
      <c r="F86" s="88"/>
      <c r="G86" s="88"/>
      <c r="H86" s="16"/>
      <c r="I86" s="16"/>
      <c r="J86" s="16"/>
      <c r="K86" s="9"/>
      <c r="L86" s="8"/>
    </row>
    <row r="87" spans="1:12" ht="50.25" thickBot="1" x14ac:dyDescent="0.3">
      <c r="A87" s="358"/>
      <c r="B87" s="419" t="s">
        <v>1305</v>
      </c>
      <c r="C87" s="17"/>
      <c r="D87" s="16"/>
      <c r="E87" s="16"/>
      <c r="F87" s="16"/>
      <c r="G87" s="16"/>
      <c r="H87" s="16"/>
      <c r="I87" s="16"/>
      <c r="J87" s="16"/>
      <c r="K87" s="9"/>
      <c r="L87" s="8"/>
    </row>
    <row r="88" spans="1:12" x14ac:dyDescent="0.2">
      <c r="A88" s="358">
        <f>A85+1</f>
        <v>49</v>
      </c>
      <c r="B88" s="360" t="s">
        <v>1300</v>
      </c>
      <c r="C88" s="17" t="s">
        <v>11</v>
      </c>
      <c r="D88" s="16">
        <v>330</v>
      </c>
      <c r="E88" s="16"/>
      <c r="F88" s="16">
        <f>SUM(D88:E88)</f>
        <v>330</v>
      </c>
      <c r="G88" s="16"/>
      <c r="H88" s="16">
        <v>365</v>
      </c>
      <c r="I88" s="16"/>
      <c r="J88" s="16">
        <f>SUM(H88:I88)</f>
        <v>365</v>
      </c>
      <c r="K88" s="9">
        <f>J88-F88</f>
        <v>35</v>
      </c>
      <c r="L88" s="8">
        <f>IF(F88="","NEW",K88/F88)</f>
        <v>0.10606060606060606</v>
      </c>
    </row>
    <row r="89" spans="1:12" x14ac:dyDescent="0.2">
      <c r="A89" s="358">
        <f>A88+1</f>
        <v>50</v>
      </c>
      <c r="B89" s="360" t="s">
        <v>1295</v>
      </c>
      <c r="C89" s="17" t="s">
        <v>11</v>
      </c>
      <c r="D89" s="16">
        <v>365</v>
      </c>
      <c r="E89" s="16"/>
      <c r="F89" s="16">
        <f>SUM(D89:E89)</f>
        <v>365</v>
      </c>
      <c r="G89" s="16"/>
      <c r="H89" s="16">
        <v>400</v>
      </c>
      <c r="I89" s="16"/>
      <c r="J89" s="16">
        <f>SUM(H89:I89)</f>
        <v>400</v>
      </c>
      <c r="K89" s="9">
        <f>J89-F89</f>
        <v>35</v>
      </c>
      <c r="L89" s="8">
        <f>IF(F89="","NEW",K89/F89)</f>
        <v>9.5890410958904104E-2</v>
      </c>
    </row>
    <row r="90" spans="1:12" x14ac:dyDescent="0.2">
      <c r="A90" s="358">
        <f>1+A89</f>
        <v>51</v>
      </c>
      <c r="B90" s="360" t="s">
        <v>1301</v>
      </c>
      <c r="C90" s="17" t="s">
        <v>11</v>
      </c>
      <c r="D90" s="16">
        <v>405</v>
      </c>
      <c r="E90" s="16"/>
      <c r="F90" s="16">
        <f>SUM(D90:E90)</f>
        <v>405</v>
      </c>
      <c r="G90" s="16"/>
      <c r="H90" s="16">
        <v>445</v>
      </c>
      <c r="I90" s="16"/>
      <c r="J90" s="16">
        <f>SUM(H90:I90)</f>
        <v>445</v>
      </c>
      <c r="K90" s="9">
        <f>J90-F90</f>
        <v>40</v>
      </c>
      <c r="L90" s="8">
        <f>IF(F90="","NEW",K90/F90)</f>
        <v>9.8765432098765427E-2</v>
      </c>
    </row>
    <row r="91" spans="1:12" x14ac:dyDescent="0.2">
      <c r="A91" s="358"/>
      <c r="B91" s="360"/>
      <c r="C91" s="17"/>
      <c r="D91" s="16"/>
      <c r="E91" s="16"/>
      <c r="F91" s="16"/>
      <c r="G91" s="16"/>
      <c r="H91" s="16"/>
      <c r="I91" s="16"/>
      <c r="J91" s="16"/>
      <c r="K91" s="9"/>
      <c r="L91" s="8"/>
    </row>
    <row r="92" spans="1:12" ht="33.75" thickBot="1" x14ac:dyDescent="0.25">
      <c r="A92" s="358"/>
      <c r="B92" s="442" t="s">
        <v>1306</v>
      </c>
      <c r="C92" s="17"/>
      <c r="D92" s="16"/>
      <c r="E92" s="16"/>
      <c r="F92" s="16"/>
      <c r="G92" s="16"/>
      <c r="H92" s="16"/>
      <c r="I92" s="16"/>
      <c r="J92" s="16"/>
      <c r="K92" s="9"/>
      <c r="L92" s="8"/>
    </row>
    <row r="93" spans="1:12" x14ac:dyDescent="0.2">
      <c r="A93" s="358">
        <f>A90+1</f>
        <v>52</v>
      </c>
      <c r="B93" s="169" t="s">
        <v>1300</v>
      </c>
      <c r="C93" s="17" t="s">
        <v>11</v>
      </c>
      <c r="D93" s="16">
        <v>275</v>
      </c>
      <c r="E93" s="16">
        <f>ROUND(D93*0.2,2)</f>
        <v>55</v>
      </c>
      <c r="F93" s="16">
        <f>SUM(D93:E93)</f>
        <v>330</v>
      </c>
      <c r="G93" s="16"/>
      <c r="H93" s="16">
        <v>304.17</v>
      </c>
      <c r="I93" s="16">
        <f>ROUND(H93*0.2,2)</f>
        <v>60.83</v>
      </c>
      <c r="J93" s="16">
        <f>SUM(H93:I93)</f>
        <v>365</v>
      </c>
      <c r="K93" s="9">
        <f>J93-F93</f>
        <v>35</v>
      </c>
      <c r="L93" s="8">
        <f>IF(F93="","NEW",K93/F93)</f>
        <v>0.10606060606060606</v>
      </c>
    </row>
    <row r="94" spans="1:12" x14ac:dyDescent="0.2">
      <c r="A94" s="358">
        <f>A93+1</f>
        <v>53</v>
      </c>
      <c r="B94" s="362" t="s">
        <v>1307</v>
      </c>
      <c r="C94" s="17" t="s">
        <v>11</v>
      </c>
      <c r="D94" s="16">
        <v>304.17</v>
      </c>
      <c r="E94" s="16">
        <f>ROUND(D94*0.2,2)</f>
        <v>60.83</v>
      </c>
      <c r="F94" s="16">
        <f>SUM(D94:E94)</f>
        <v>365</v>
      </c>
      <c r="G94" s="16"/>
      <c r="H94" s="16">
        <v>333.33</v>
      </c>
      <c r="I94" s="16">
        <f>ROUND(H94*0.2,2)</f>
        <v>66.67</v>
      </c>
      <c r="J94" s="16">
        <f>SUM(H94:I94)</f>
        <v>400</v>
      </c>
      <c r="K94" s="9">
        <f>J94-F94</f>
        <v>35</v>
      </c>
      <c r="L94" s="8">
        <f>IF(F94="","NEW",K94/F94)</f>
        <v>9.5890410958904104E-2</v>
      </c>
    </row>
    <row r="95" spans="1:12" x14ac:dyDescent="0.2">
      <c r="A95" s="358">
        <f>A94+1</f>
        <v>54</v>
      </c>
      <c r="B95" s="363" t="s">
        <v>1301</v>
      </c>
      <c r="C95" s="17" t="s">
        <v>11</v>
      </c>
      <c r="D95" s="16">
        <v>337.5</v>
      </c>
      <c r="E95" s="16">
        <f>ROUND(D95*0.2,2)</f>
        <v>67.5</v>
      </c>
      <c r="F95" s="16">
        <f>SUM(D95:E95)</f>
        <v>405</v>
      </c>
      <c r="G95" s="16"/>
      <c r="H95" s="16">
        <v>370.83</v>
      </c>
      <c r="I95" s="16">
        <f>ROUND(H95*0.2,2)</f>
        <v>74.17</v>
      </c>
      <c r="J95" s="16">
        <f>SUM(H95:I95)</f>
        <v>445</v>
      </c>
      <c r="K95" s="9">
        <f>J95-F95</f>
        <v>40</v>
      </c>
      <c r="L95" s="8">
        <f>IF(F95="","NEW",K95/F95)</f>
        <v>9.8765432098765427E-2</v>
      </c>
    </row>
    <row r="96" spans="1:12" x14ac:dyDescent="0.2">
      <c r="A96" s="358"/>
      <c r="B96" s="363"/>
      <c r="C96" s="17"/>
      <c r="D96" s="16"/>
      <c r="E96" s="16"/>
      <c r="F96" s="16"/>
      <c r="G96" s="16"/>
      <c r="H96" s="16"/>
      <c r="I96" s="16"/>
      <c r="J96" s="16"/>
      <c r="K96" s="9"/>
      <c r="L96" s="8"/>
    </row>
    <row r="97" spans="1:12" ht="18.75" thickBot="1" x14ac:dyDescent="0.3">
      <c r="A97" s="358"/>
      <c r="B97" s="400" t="s">
        <v>1308</v>
      </c>
      <c r="C97" s="17"/>
      <c r="D97" s="16"/>
      <c r="E97" s="16"/>
      <c r="F97" s="20"/>
      <c r="G97" s="16"/>
      <c r="H97" s="16"/>
      <c r="I97" s="16"/>
      <c r="J97" s="20"/>
      <c r="K97" s="9"/>
      <c r="L97" s="8"/>
    </row>
    <row r="98" spans="1:12" ht="15.75" thickTop="1" x14ac:dyDescent="0.2">
      <c r="A98" s="358">
        <f>A95+1</f>
        <v>55</v>
      </c>
      <c r="B98" s="353" t="s">
        <v>1309</v>
      </c>
      <c r="C98" s="17" t="s">
        <v>11</v>
      </c>
      <c r="D98" s="16">
        <v>480</v>
      </c>
      <c r="E98" s="16"/>
      <c r="F98" s="16">
        <f>SUM(D98:E98)</f>
        <v>480</v>
      </c>
      <c r="G98" s="16"/>
      <c r="H98" s="16">
        <v>530</v>
      </c>
      <c r="I98" s="16"/>
      <c r="J98" s="16">
        <f>SUM(H98:I98)</f>
        <v>530</v>
      </c>
      <c r="K98" s="9">
        <f>J98-F98</f>
        <v>50</v>
      </c>
      <c r="L98" s="8">
        <f>IF(F98="","NEW",K98/F98)</f>
        <v>0.10416666666666667</v>
      </c>
    </row>
    <row r="99" spans="1:12" x14ac:dyDescent="0.2">
      <c r="A99" s="358">
        <f>A98+1</f>
        <v>56</v>
      </c>
      <c r="B99" s="353" t="s">
        <v>1310</v>
      </c>
      <c r="C99" s="17" t="s">
        <v>11</v>
      </c>
      <c r="D99" s="16">
        <v>520</v>
      </c>
      <c r="E99" s="16"/>
      <c r="F99" s="16">
        <f>SUM(D99:E99)</f>
        <v>520</v>
      </c>
      <c r="G99" s="16"/>
      <c r="H99" s="16">
        <v>570</v>
      </c>
      <c r="I99" s="16"/>
      <c r="J99" s="16">
        <f>SUM(H99:I99)</f>
        <v>570</v>
      </c>
      <c r="K99" s="9">
        <f>J99-F99</f>
        <v>50</v>
      </c>
      <c r="L99" s="8">
        <f>IF(F99="","NEW",K99/F99)</f>
        <v>9.6153846153846159E-2</v>
      </c>
    </row>
    <row r="100" spans="1:12" x14ac:dyDescent="0.2">
      <c r="A100" s="358">
        <f>1+A99</f>
        <v>57</v>
      </c>
      <c r="B100" s="353" t="s">
        <v>1311</v>
      </c>
      <c r="C100" s="17" t="s">
        <v>11</v>
      </c>
      <c r="D100" s="16">
        <v>315</v>
      </c>
      <c r="E100" s="16"/>
      <c r="F100" s="16">
        <f>SUM(D100:E100)</f>
        <v>315</v>
      </c>
      <c r="G100" s="16"/>
      <c r="H100" s="16">
        <v>345</v>
      </c>
      <c r="I100" s="16"/>
      <c r="J100" s="16">
        <f>SUM(H100:I100)</f>
        <v>345</v>
      </c>
      <c r="K100" s="9">
        <f>J100-F100</f>
        <v>30</v>
      </c>
      <c r="L100" s="8">
        <f>IF(F100="","NEW",K100/F100)</f>
        <v>9.5238095238095233E-2</v>
      </c>
    </row>
    <row r="101" spans="1:12" ht="17.25" thickBot="1" x14ac:dyDescent="0.25">
      <c r="A101" s="358"/>
      <c r="B101" s="199"/>
      <c r="C101" s="17"/>
      <c r="D101" s="16"/>
      <c r="E101" s="16"/>
      <c r="F101" s="16"/>
      <c r="G101" s="16"/>
      <c r="H101" s="16"/>
      <c r="I101" s="16"/>
      <c r="J101" s="16"/>
      <c r="K101" s="9"/>
      <c r="L101" s="8"/>
    </row>
    <row r="102" spans="1:12" ht="19.5" thickTop="1" thickBot="1" x14ac:dyDescent="0.25">
      <c r="A102" s="358"/>
      <c r="B102" s="413" t="s">
        <v>1312</v>
      </c>
      <c r="C102" s="17"/>
      <c r="D102" s="16"/>
      <c r="E102" s="16"/>
      <c r="F102" s="16"/>
      <c r="G102" s="16"/>
      <c r="H102" s="16"/>
      <c r="I102" s="16"/>
      <c r="J102" s="16"/>
      <c r="K102" s="9"/>
      <c r="L102" s="8"/>
    </row>
    <row r="103" spans="1:12" ht="15.75" thickTop="1" x14ac:dyDescent="0.2">
      <c r="A103" s="358">
        <f>A100+1</f>
        <v>58</v>
      </c>
      <c r="B103" s="353" t="s">
        <v>1313</v>
      </c>
      <c r="C103" s="17" t="s">
        <v>11</v>
      </c>
      <c r="D103" s="16">
        <v>2000</v>
      </c>
      <c r="E103" s="16"/>
      <c r="F103" s="16">
        <f>SUM(D103:E103)</f>
        <v>2000</v>
      </c>
      <c r="G103" s="16"/>
      <c r="H103" s="16">
        <v>2200</v>
      </c>
      <c r="I103" s="16"/>
      <c r="J103" s="16">
        <f>SUM(H103:I103)</f>
        <v>2200</v>
      </c>
      <c r="K103" s="9">
        <f>J103-F103</f>
        <v>200</v>
      </c>
      <c r="L103" s="8">
        <f>IF(F103="","NEW",K103/F103)</f>
        <v>0.1</v>
      </c>
    </row>
    <row r="104" spans="1:12" x14ac:dyDescent="0.2">
      <c r="A104" s="358">
        <f>1+A103</f>
        <v>59</v>
      </c>
      <c r="B104" s="353" t="s">
        <v>1314</v>
      </c>
      <c r="C104" s="17" t="s">
        <v>11</v>
      </c>
      <c r="D104" s="16">
        <v>685</v>
      </c>
      <c r="E104" s="16"/>
      <c r="F104" s="16">
        <f>SUM(D104:E104)</f>
        <v>685</v>
      </c>
      <c r="G104" s="16"/>
      <c r="H104" s="16">
        <v>755</v>
      </c>
      <c r="I104" s="16"/>
      <c r="J104" s="16">
        <f>SUM(H104:I104)</f>
        <v>755</v>
      </c>
      <c r="K104" s="9">
        <f>J104-F104</f>
        <v>70</v>
      </c>
      <c r="L104" s="8">
        <f>IF(F104="","NEW",K104/F104)</f>
        <v>0.10218978102189781</v>
      </c>
    </row>
    <row r="105" spans="1:12" x14ac:dyDescent="0.2">
      <c r="A105" s="358">
        <f>1+A104</f>
        <v>60</v>
      </c>
      <c r="B105" s="353" t="s">
        <v>1315</v>
      </c>
      <c r="C105" s="17" t="s">
        <v>11</v>
      </c>
      <c r="D105" s="16">
        <v>80</v>
      </c>
      <c r="E105" s="16"/>
      <c r="F105" s="16">
        <f>SUM(D105:E105)</f>
        <v>80</v>
      </c>
      <c r="G105" s="16"/>
      <c r="H105" s="16">
        <v>90</v>
      </c>
      <c r="I105" s="16"/>
      <c r="J105" s="16">
        <f>SUM(H105:I105)</f>
        <v>90</v>
      </c>
      <c r="K105" s="9">
        <f>J105-F105</f>
        <v>10</v>
      </c>
      <c r="L105" s="8">
        <f>IF(F105="","NEW",K105/F105)</f>
        <v>0.125</v>
      </c>
    </row>
    <row r="106" spans="1:12" x14ac:dyDescent="0.2">
      <c r="A106" s="358"/>
      <c r="B106" s="353"/>
      <c r="C106" s="17"/>
      <c r="D106" s="16"/>
      <c r="E106" s="16"/>
      <c r="F106" s="16"/>
      <c r="G106" s="16"/>
      <c r="H106" s="16"/>
      <c r="I106" s="16"/>
      <c r="J106" s="16"/>
      <c r="K106" s="9"/>
      <c r="L106" s="8"/>
    </row>
    <row r="107" spans="1:12" ht="18.75" thickBot="1" x14ac:dyDescent="0.25">
      <c r="A107" s="358"/>
      <c r="B107" s="413" t="s">
        <v>1316</v>
      </c>
      <c r="C107" s="17"/>
      <c r="D107" s="16"/>
      <c r="E107" s="16"/>
      <c r="F107" s="16"/>
      <c r="G107" s="16"/>
      <c r="H107" s="16"/>
      <c r="I107" s="16"/>
      <c r="J107" s="16"/>
      <c r="K107" s="9"/>
      <c r="L107" s="8"/>
    </row>
    <row r="108" spans="1:12" ht="15.75" thickTop="1" x14ac:dyDescent="0.2">
      <c r="A108" s="358">
        <f>A105+1</f>
        <v>61</v>
      </c>
      <c r="B108" s="353" t="s">
        <v>1317</v>
      </c>
      <c r="C108" s="17" t="s">
        <v>11</v>
      </c>
      <c r="D108" s="16">
        <v>2.08</v>
      </c>
      <c r="E108" s="16">
        <f>ROUND(D108*0.2,2)</f>
        <v>0.42</v>
      </c>
      <c r="F108" s="16">
        <f>SUM(D108:E108)</f>
        <v>2.5</v>
      </c>
      <c r="G108" s="16"/>
      <c r="H108" s="16">
        <v>2.29</v>
      </c>
      <c r="I108" s="16">
        <f>ROUND(H108*0.2,2)</f>
        <v>0.46</v>
      </c>
      <c r="J108" s="16">
        <f>SUM(H108:I108)</f>
        <v>2.75</v>
      </c>
      <c r="K108" s="9">
        <f>J108-F108</f>
        <v>0.25</v>
      </c>
      <c r="L108" s="8">
        <f>IF(F108="","NEW",K108/F108)</f>
        <v>0.1</v>
      </c>
    </row>
    <row r="109" spans="1:12" x14ac:dyDescent="0.2">
      <c r="A109" s="358"/>
      <c r="B109" s="362"/>
      <c r="C109" s="17"/>
      <c r="D109" s="16"/>
      <c r="E109" s="16"/>
      <c r="F109" s="16"/>
      <c r="G109" s="16"/>
      <c r="H109" s="16"/>
      <c r="I109" s="16"/>
      <c r="J109" s="16"/>
      <c r="K109" s="9"/>
      <c r="L109" s="8"/>
    </row>
    <row r="110" spans="1:12" ht="18.75" thickBot="1" x14ac:dyDescent="0.25">
      <c r="A110" s="358"/>
      <c r="B110" s="413" t="s">
        <v>1318</v>
      </c>
      <c r="C110" s="17"/>
      <c r="D110" s="16"/>
      <c r="E110" s="16"/>
      <c r="F110" s="16"/>
      <c r="G110" s="16"/>
      <c r="H110" s="16"/>
      <c r="I110" s="16"/>
      <c r="J110" s="16"/>
      <c r="K110" s="9"/>
      <c r="L110" s="8"/>
    </row>
    <row r="111" spans="1:12" ht="15.75" thickTop="1" x14ac:dyDescent="0.2">
      <c r="A111" s="358"/>
      <c r="B111" s="353" t="s">
        <v>1319</v>
      </c>
      <c r="C111" s="17"/>
      <c r="D111" s="16"/>
      <c r="E111" s="16"/>
      <c r="F111" s="16"/>
      <c r="G111" s="16"/>
      <c r="H111" s="16"/>
      <c r="I111" s="16"/>
      <c r="J111" s="16"/>
      <c r="K111" s="9"/>
      <c r="L111" s="8"/>
    </row>
    <row r="112" spans="1:12" ht="30" x14ac:dyDescent="0.2">
      <c r="A112" s="358">
        <f>A108+1</f>
        <v>62</v>
      </c>
      <c r="B112" s="353" t="s">
        <v>1320</v>
      </c>
      <c r="C112" s="17" t="s">
        <v>11</v>
      </c>
      <c r="D112" s="16">
        <v>50</v>
      </c>
      <c r="E112" s="16"/>
      <c r="F112" s="16">
        <f>SUM(D112:E112)</f>
        <v>50</v>
      </c>
      <c r="G112" s="16"/>
      <c r="H112" s="16">
        <v>50</v>
      </c>
      <c r="I112" s="16"/>
      <c r="J112" s="16">
        <f>SUM(H112:I112)</f>
        <v>50</v>
      </c>
      <c r="K112" s="9">
        <f>J112-F112</f>
        <v>0</v>
      </c>
      <c r="L112" s="8">
        <f>IF(F112="","NEW",K112/F112)</f>
        <v>0</v>
      </c>
    </row>
    <row r="113" spans="1:12" x14ac:dyDescent="0.2">
      <c r="A113" s="358">
        <f>1+A112</f>
        <v>63</v>
      </c>
      <c r="B113" s="353" t="s">
        <v>1321</v>
      </c>
      <c r="C113" s="17" t="s">
        <v>11</v>
      </c>
      <c r="D113" s="16">
        <v>25</v>
      </c>
      <c r="E113" s="16"/>
      <c r="F113" s="16">
        <f>SUM(D113:E113)</f>
        <v>25</v>
      </c>
      <c r="G113" s="16"/>
      <c r="H113" s="16">
        <v>25</v>
      </c>
      <c r="I113" s="16"/>
      <c r="J113" s="16">
        <f>SUM(H113:I113)</f>
        <v>25</v>
      </c>
      <c r="K113" s="9">
        <f>J113-F113</f>
        <v>0</v>
      </c>
      <c r="L113" s="8">
        <f>IF(F113="","NEW",K113/F113)</f>
        <v>0</v>
      </c>
    </row>
    <row r="114" spans="1:12" x14ac:dyDescent="0.2">
      <c r="A114" s="358">
        <f>1+A113</f>
        <v>64</v>
      </c>
      <c r="B114" s="362" t="s">
        <v>1322</v>
      </c>
      <c r="C114" s="17" t="s">
        <v>11</v>
      </c>
      <c r="D114" s="535" t="s">
        <v>1323</v>
      </c>
      <c r="E114" s="536"/>
      <c r="F114" s="536"/>
      <c r="G114" s="536"/>
      <c r="H114" s="536"/>
      <c r="I114" s="536"/>
      <c r="J114" s="537"/>
      <c r="K114" s="9"/>
      <c r="L114" s="8"/>
    </row>
    <row r="115" spans="1:12" x14ac:dyDescent="0.2">
      <c r="A115" s="358">
        <f>1+A114</f>
        <v>65</v>
      </c>
      <c r="B115" s="362" t="s">
        <v>1324</v>
      </c>
      <c r="C115" s="17" t="s">
        <v>11</v>
      </c>
      <c r="D115" s="535" t="s">
        <v>1323</v>
      </c>
      <c r="E115" s="536"/>
      <c r="F115" s="536"/>
      <c r="G115" s="536"/>
      <c r="H115" s="536"/>
      <c r="I115" s="536"/>
      <c r="J115" s="537"/>
      <c r="K115" s="9"/>
      <c r="L115" s="8"/>
    </row>
    <row r="116" spans="1:12" ht="30" x14ac:dyDescent="0.2">
      <c r="A116" s="358">
        <f>1+A115</f>
        <v>66</v>
      </c>
      <c r="B116" s="353" t="s">
        <v>1325</v>
      </c>
      <c r="C116" s="17" t="s">
        <v>11</v>
      </c>
      <c r="D116" s="16">
        <v>5.5</v>
      </c>
      <c r="E116" s="16"/>
      <c r="F116" s="16">
        <v>5.5</v>
      </c>
      <c r="G116" s="16"/>
      <c r="H116" s="16">
        <v>5.5</v>
      </c>
      <c r="I116" s="16"/>
      <c r="J116" s="16">
        <v>5.5</v>
      </c>
      <c r="K116" s="9">
        <f>J116-F116</f>
        <v>0</v>
      </c>
      <c r="L116" s="8">
        <f>IF(F116="","NEW",K116/F116)</f>
        <v>0</v>
      </c>
    </row>
    <row r="117" spans="1:12" x14ac:dyDescent="0.2">
      <c r="A117" s="358"/>
      <c r="B117" s="362"/>
      <c r="C117" s="17"/>
      <c r="D117" s="16"/>
      <c r="E117" s="16"/>
      <c r="F117" s="16"/>
      <c r="G117" s="16"/>
      <c r="H117" s="16"/>
      <c r="I117" s="16"/>
      <c r="J117" s="16"/>
      <c r="K117" s="9"/>
      <c r="L117" s="8"/>
    </row>
    <row r="118" spans="1:12" ht="18.75" thickBot="1" x14ac:dyDescent="0.25">
      <c r="A118" s="358"/>
      <c r="B118" s="413" t="s">
        <v>1326</v>
      </c>
      <c r="C118" s="17"/>
      <c r="D118" s="16"/>
      <c r="E118" s="16"/>
      <c r="F118" s="16"/>
      <c r="G118" s="16"/>
      <c r="H118" s="16"/>
      <c r="I118" s="16"/>
      <c r="J118" s="16"/>
      <c r="K118" s="9"/>
      <c r="L118" s="8"/>
    </row>
    <row r="119" spans="1:12" ht="15.75" thickTop="1" x14ac:dyDescent="0.2">
      <c r="A119" s="358">
        <f>A116+1</f>
        <v>67</v>
      </c>
      <c r="B119" s="353" t="s">
        <v>1327</v>
      </c>
      <c r="C119" s="17" t="s">
        <v>11</v>
      </c>
      <c r="D119" s="16"/>
      <c r="E119" s="16"/>
      <c r="F119" s="16"/>
      <c r="G119" s="16"/>
      <c r="H119" s="16">
        <v>75</v>
      </c>
      <c r="I119" s="16"/>
      <c r="J119" s="16">
        <f>SUM(H119:I119)</f>
        <v>75</v>
      </c>
      <c r="K119" s="9">
        <f>J119-F119</f>
        <v>75</v>
      </c>
      <c r="L119" s="8" t="str">
        <f>IF(F119="","NEW",K119/F119)</f>
        <v>NEW</v>
      </c>
    </row>
    <row r="120" spans="1:12" x14ac:dyDescent="0.2">
      <c r="A120" s="358">
        <f>1+A119</f>
        <v>68</v>
      </c>
      <c r="B120" s="353" t="s">
        <v>1328</v>
      </c>
      <c r="C120" s="17" t="s">
        <v>11</v>
      </c>
      <c r="D120" s="16"/>
      <c r="E120" s="16"/>
      <c r="F120" s="16"/>
      <c r="G120" s="16"/>
      <c r="H120" s="16">
        <v>75</v>
      </c>
      <c r="I120" s="16"/>
      <c r="J120" s="16">
        <f>SUM(H120:I120)</f>
        <v>75</v>
      </c>
      <c r="K120" s="9">
        <f>J120-F120</f>
        <v>75</v>
      </c>
      <c r="L120" s="8" t="str">
        <f>IF(F120="","NEW",K120/F120)</f>
        <v>NEW</v>
      </c>
    </row>
    <row r="121" spans="1:12" x14ac:dyDescent="0.2">
      <c r="A121" s="358">
        <f>1+A120</f>
        <v>69</v>
      </c>
      <c r="B121" s="362" t="s">
        <v>1329</v>
      </c>
      <c r="C121" s="17" t="s">
        <v>11</v>
      </c>
      <c r="D121" s="16"/>
      <c r="E121" s="16"/>
      <c r="F121" s="16"/>
      <c r="G121" s="16"/>
      <c r="H121" s="16">
        <v>150</v>
      </c>
      <c r="I121" s="16"/>
      <c r="J121" s="16">
        <f>SUM(H121:I121)</f>
        <v>150</v>
      </c>
      <c r="K121" s="9">
        <f>J121-F121</f>
        <v>150</v>
      </c>
      <c r="L121" s="8" t="str">
        <f>IF(F121="","NEW",K121/F121)</f>
        <v>NEW</v>
      </c>
    </row>
    <row r="122" spans="1:12" x14ac:dyDescent="0.2">
      <c r="A122" s="358">
        <f>1+A121</f>
        <v>70</v>
      </c>
      <c r="B122" s="362" t="s">
        <v>1330</v>
      </c>
      <c r="C122" s="17" t="s">
        <v>11</v>
      </c>
      <c r="D122" s="16"/>
      <c r="E122" s="16"/>
      <c r="F122" s="16"/>
      <c r="G122" s="16"/>
      <c r="H122" s="16">
        <v>150</v>
      </c>
      <c r="I122" s="16"/>
      <c r="J122" s="16">
        <f>SUM(H122:I122)</f>
        <v>150</v>
      </c>
      <c r="K122" s="9">
        <f>J122-F122</f>
        <v>150</v>
      </c>
      <c r="L122" s="8" t="str">
        <f>IF(F122="","NEW",K122/F122)</f>
        <v>NEW</v>
      </c>
    </row>
  </sheetData>
  <mergeCells count="6">
    <mergeCell ref="D115:J115"/>
    <mergeCell ref="A1:B1"/>
    <mergeCell ref="K1:L1"/>
    <mergeCell ref="D4:F4"/>
    <mergeCell ref="H4:J4"/>
    <mergeCell ref="D114:J114"/>
  </mergeCells>
  <conditionalFormatting sqref="L5:L122">
    <cfRule type="cellIs" dxfId="7" priority="5" operator="equal">
      <formula>"NEW"</formula>
    </cfRule>
  </conditionalFormatting>
  <dataValidations count="1">
    <dataValidation type="list" allowBlank="1" showInputMessage="1" showErrorMessage="1" sqref="C4:C116 C119:C122" xr:uid="{3E293CC6-3DAC-4F1B-B9F8-F2268EA4F19D}">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2"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46" max="11" man="1"/>
    <brk id="8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9AC9-8E3C-48C2-BD22-5146BEF7C270}">
  <dimension ref="A1:L29"/>
  <sheetViews>
    <sheetView zoomScale="70" zoomScaleNormal="70" zoomScaleSheetLayoutView="70" workbookViewId="0">
      <selection sqref="A1:B1"/>
    </sheetView>
  </sheetViews>
  <sheetFormatPr defaultColWidth="9.140625" defaultRowHeight="15" x14ac:dyDescent="0.2"/>
  <cols>
    <col min="1" max="1" width="5.7109375" style="190" customWidth="1"/>
    <col min="2" max="2" width="85.140625" style="190" bestFit="1" customWidth="1"/>
    <col min="3" max="3" width="24.42578125" style="190" customWidth="1"/>
    <col min="4" max="4" width="16" style="326" customWidth="1"/>
    <col min="5" max="5" width="10.5703125" style="326" customWidth="1"/>
    <col min="6" max="6" width="16.140625" style="326" customWidth="1"/>
    <col min="7" max="7" width="3.42578125" style="326" customWidth="1"/>
    <col min="8" max="8" width="16.28515625" style="326" customWidth="1"/>
    <col min="9" max="9" width="10.5703125" style="326" customWidth="1"/>
    <col min="10" max="10" width="16.28515625" style="326" customWidth="1"/>
    <col min="11" max="11" width="12.28515625" style="190" customWidth="1"/>
    <col min="12" max="12" width="11.42578125" style="327" bestFit="1" customWidth="1"/>
    <col min="13" max="16384" width="9.140625" style="190"/>
  </cols>
  <sheetData>
    <row r="1" spans="1:12" s="183" customFormat="1" ht="78.75" thickBot="1" x14ac:dyDescent="0.35">
      <c r="A1" s="538" t="s">
        <v>0</v>
      </c>
      <c r="B1" s="538"/>
      <c r="C1" s="28" t="s">
        <v>1</v>
      </c>
      <c r="D1" s="28" t="s">
        <v>2</v>
      </c>
      <c r="E1" s="28" t="s">
        <v>3</v>
      </c>
      <c r="F1" s="28" t="s">
        <v>4</v>
      </c>
      <c r="G1" s="28"/>
      <c r="H1" s="28" t="s">
        <v>5</v>
      </c>
      <c r="I1" s="28" t="s">
        <v>3</v>
      </c>
      <c r="J1" s="28" t="s">
        <v>6</v>
      </c>
      <c r="K1" s="539" t="s">
        <v>7</v>
      </c>
      <c r="L1" s="539"/>
    </row>
    <row r="2" spans="1:12" s="68" customFormat="1" ht="16.5" thickTop="1" x14ac:dyDescent="0.2">
      <c r="A2" s="66"/>
      <c r="B2" s="501"/>
      <c r="C2" s="42"/>
      <c r="D2" s="36" t="s">
        <v>8</v>
      </c>
      <c r="E2" s="36" t="s">
        <v>8</v>
      </c>
      <c r="F2" s="36" t="s">
        <v>8</v>
      </c>
      <c r="G2" s="97"/>
      <c r="H2" s="36" t="s">
        <v>8</v>
      </c>
      <c r="I2" s="36" t="s">
        <v>8</v>
      </c>
      <c r="J2" s="36" t="s">
        <v>8</v>
      </c>
      <c r="K2" s="23" t="s">
        <v>8</v>
      </c>
      <c r="L2" s="22" t="s">
        <v>9</v>
      </c>
    </row>
    <row r="3" spans="1:12" ht="18.75" thickBot="1" x14ac:dyDescent="0.25">
      <c r="A3" s="74"/>
      <c r="B3" s="412" t="s">
        <v>1446</v>
      </c>
      <c r="C3" s="17"/>
      <c r="D3" s="161"/>
      <c r="E3" s="161"/>
      <c r="F3" s="161"/>
      <c r="G3" s="161"/>
      <c r="H3" s="161"/>
      <c r="I3" s="161"/>
      <c r="J3" s="161"/>
      <c r="K3" s="9"/>
      <c r="L3" s="8"/>
    </row>
    <row r="4" spans="1:12" ht="15.75" thickTop="1" x14ac:dyDescent="0.2">
      <c r="A4" s="74"/>
      <c r="B4" s="77" t="s">
        <v>1447</v>
      </c>
      <c r="C4" s="17"/>
      <c r="E4" s="161"/>
      <c r="G4" s="161"/>
      <c r="I4" s="161"/>
    </row>
    <row r="5" spans="1:12" x14ac:dyDescent="0.2">
      <c r="A5" s="74">
        <v>1</v>
      </c>
      <c r="B5" s="77" t="s">
        <v>1448</v>
      </c>
      <c r="C5" s="17" t="s">
        <v>11</v>
      </c>
      <c r="D5" s="161">
        <v>330</v>
      </c>
      <c r="E5" s="161"/>
      <c r="F5" s="161">
        <f>D5-E4</f>
        <v>330</v>
      </c>
      <c r="G5" s="161"/>
      <c r="H5" s="161">
        <v>365</v>
      </c>
      <c r="I5" s="161"/>
      <c r="J5" s="161">
        <f>H5+I4</f>
        <v>365</v>
      </c>
      <c r="K5" s="9">
        <f>J5-F5</f>
        <v>35</v>
      </c>
      <c r="L5" s="8">
        <f>IF(F5="","NEW",K5/F5)</f>
        <v>0.10606060606060606</v>
      </c>
    </row>
    <row r="6" spans="1:12" x14ac:dyDescent="0.2">
      <c r="A6" s="74">
        <f>+A5+1</f>
        <v>2</v>
      </c>
      <c r="B6" s="77" t="s">
        <v>1449</v>
      </c>
      <c r="C6" s="17" t="s">
        <v>11</v>
      </c>
      <c r="D6" s="161">
        <v>645</v>
      </c>
      <c r="E6" s="161"/>
      <c r="F6" s="161">
        <f>D6-E5</f>
        <v>645</v>
      </c>
      <c r="G6" s="161"/>
      <c r="H6" s="161">
        <v>710</v>
      </c>
      <c r="I6" s="161"/>
      <c r="J6" s="161">
        <f>H6+I5</f>
        <v>710</v>
      </c>
      <c r="K6" s="9">
        <f>J6-F6</f>
        <v>65</v>
      </c>
      <c r="L6" s="8">
        <f>IF(F6="","NEW",K6/F6)</f>
        <v>0.10077519379844961</v>
      </c>
    </row>
    <row r="7" spans="1:12" x14ac:dyDescent="0.2">
      <c r="A7" s="74">
        <f t="shared" ref="A7:A26" si="0">+A6+1</f>
        <v>3</v>
      </c>
      <c r="B7" s="77" t="s">
        <v>1450</v>
      </c>
      <c r="C7" s="17" t="s">
        <v>11</v>
      </c>
      <c r="D7" s="161">
        <v>1875</v>
      </c>
      <c r="E7" s="161"/>
      <c r="F7" s="161">
        <f>D7-E6</f>
        <v>1875</v>
      </c>
      <c r="G7" s="161"/>
      <c r="H7" s="161">
        <v>2070</v>
      </c>
      <c r="I7" s="161"/>
      <c r="J7" s="161">
        <f>H7+I6</f>
        <v>2070</v>
      </c>
      <c r="K7" s="9">
        <f>J7-F7</f>
        <v>195</v>
      </c>
      <c r="L7" s="8">
        <f>IF(F7="","NEW",K7/F7)</f>
        <v>0.104</v>
      </c>
    </row>
    <row r="8" spans="1:12" x14ac:dyDescent="0.2">
      <c r="A8" s="74">
        <f t="shared" si="0"/>
        <v>4</v>
      </c>
      <c r="B8" s="77" t="s">
        <v>1451</v>
      </c>
      <c r="C8" s="17" t="s">
        <v>11</v>
      </c>
      <c r="D8" s="161">
        <v>1320</v>
      </c>
      <c r="E8" s="161"/>
      <c r="F8" s="161">
        <f>D8-E7</f>
        <v>1320</v>
      </c>
      <c r="G8" s="161"/>
      <c r="H8" s="161">
        <v>1450</v>
      </c>
      <c r="I8" s="161"/>
      <c r="J8" s="161">
        <f>H8+I7</f>
        <v>1450</v>
      </c>
      <c r="K8" s="9">
        <f>J8-F8</f>
        <v>130</v>
      </c>
      <c r="L8" s="8">
        <f>IF(F8="","NEW",K8/F8)</f>
        <v>9.8484848484848481E-2</v>
      </c>
    </row>
    <row r="9" spans="1:12" x14ac:dyDescent="0.2">
      <c r="A9" s="74">
        <f t="shared" si="0"/>
        <v>5</v>
      </c>
      <c r="B9" s="77" t="s">
        <v>1452</v>
      </c>
      <c r="C9" s="17"/>
    </row>
    <row r="10" spans="1:12" x14ac:dyDescent="0.2">
      <c r="A10" s="74">
        <f t="shared" si="0"/>
        <v>6</v>
      </c>
      <c r="B10" s="77" t="s">
        <v>1453</v>
      </c>
      <c r="C10" s="17" t="s">
        <v>11</v>
      </c>
      <c r="D10" s="161">
        <v>310</v>
      </c>
      <c r="E10" s="43"/>
      <c r="F10" s="43">
        <f>D10-E10</f>
        <v>310</v>
      </c>
      <c r="G10" s="43"/>
      <c r="H10" s="161">
        <v>340</v>
      </c>
      <c r="I10" s="43"/>
      <c r="J10" s="161">
        <f>H10+I10</f>
        <v>340</v>
      </c>
      <c r="K10" s="9">
        <f>J10-F10</f>
        <v>30</v>
      </c>
      <c r="L10" s="8">
        <f>IF(F10="","NEW",K10/F10)</f>
        <v>9.6774193548387094E-2</v>
      </c>
    </row>
    <row r="11" spans="1:12" x14ac:dyDescent="0.2">
      <c r="A11" s="74">
        <f t="shared" si="0"/>
        <v>7</v>
      </c>
      <c r="B11" s="384" t="s">
        <v>1454</v>
      </c>
      <c r="C11" s="17" t="s">
        <v>11</v>
      </c>
      <c r="D11" s="636" t="s">
        <v>1455</v>
      </c>
      <c r="E11" s="637"/>
      <c r="F11" s="637"/>
      <c r="G11" s="637"/>
      <c r="H11" s="637"/>
      <c r="I11" s="637"/>
      <c r="J11" s="638"/>
    </row>
    <row r="12" spans="1:12" ht="15" customHeight="1" x14ac:dyDescent="0.2">
      <c r="A12" s="74">
        <f t="shared" si="0"/>
        <v>8</v>
      </c>
      <c r="B12" s="384" t="s">
        <v>1456</v>
      </c>
      <c r="C12" s="17" t="s">
        <v>11</v>
      </c>
      <c r="D12" s="161">
        <v>73</v>
      </c>
      <c r="E12" s="161"/>
      <c r="F12" s="161">
        <f>E12+D12</f>
        <v>73</v>
      </c>
      <c r="G12" s="161"/>
      <c r="H12" s="161">
        <v>80</v>
      </c>
      <c r="I12" s="161"/>
      <c r="J12" s="161">
        <f>H12+I12</f>
        <v>80</v>
      </c>
      <c r="K12" s="9">
        <f>J12-F12</f>
        <v>7</v>
      </c>
      <c r="L12" s="8">
        <f>IF(F12="","NEW",K12/F12)</f>
        <v>9.5890410958904104E-2</v>
      </c>
    </row>
    <row r="13" spans="1:12" x14ac:dyDescent="0.2">
      <c r="A13" s="74">
        <f t="shared" si="0"/>
        <v>9</v>
      </c>
      <c r="B13" s="77" t="s">
        <v>1457</v>
      </c>
      <c r="C13" s="17" t="s">
        <v>11</v>
      </c>
      <c r="D13" s="161"/>
      <c r="E13" s="161"/>
      <c r="F13" s="161"/>
      <c r="G13" s="161"/>
      <c r="H13" s="161"/>
      <c r="I13" s="161"/>
      <c r="J13" s="161"/>
      <c r="K13" s="9"/>
      <c r="L13" s="8"/>
    </row>
    <row r="14" spans="1:12" x14ac:dyDescent="0.2">
      <c r="A14" s="74">
        <f t="shared" si="0"/>
        <v>10</v>
      </c>
      <c r="B14" s="77" t="s">
        <v>1458</v>
      </c>
      <c r="C14" s="17" t="s">
        <v>11</v>
      </c>
      <c r="D14" s="161">
        <v>37.4</v>
      </c>
      <c r="E14" s="161"/>
      <c r="F14" s="161">
        <f>E14+D14</f>
        <v>37.4</v>
      </c>
      <c r="G14" s="161"/>
      <c r="H14" s="161">
        <v>40</v>
      </c>
      <c r="I14" s="161"/>
      <c r="J14" s="161">
        <f>H14+I14</f>
        <v>40</v>
      </c>
      <c r="K14" s="9">
        <f>J14-F14</f>
        <v>2.6000000000000014</v>
      </c>
      <c r="L14" s="8">
        <f>IF(F14="","NEW",K14/F14)</f>
        <v>6.9518716577540149E-2</v>
      </c>
    </row>
    <row r="15" spans="1:12" x14ac:dyDescent="0.2">
      <c r="A15" s="74"/>
      <c r="B15" s="322"/>
      <c r="C15" s="17"/>
      <c r="D15" s="161"/>
      <c r="E15" s="385"/>
      <c r="F15" s="385"/>
      <c r="G15" s="385"/>
      <c r="H15" s="161"/>
      <c r="I15" s="385"/>
      <c r="J15" s="385"/>
      <c r="K15" s="9"/>
      <c r="L15" s="8"/>
    </row>
    <row r="16" spans="1:12" ht="18.75" thickBot="1" x14ac:dyDescent="0.25">
      <c r="A16" s="74"/>
      <c r="B16" s="395" t="s">
        <v>1459</v>
      </c>
      <c r="C16" s="17"/>
      <c r="D16" s="161"/>
      <c r="E16" s="385"/>
      <c r="F16" s="385"/>
      <c r="G16" s="385"/>
      <c r="H16" s="161"/>
      <c r="I16" s="385"/>
      <c r="J16" s="385"/>
      <c r="K16" s="9"/>
      <c r="L16" s="8"/>
    </row>
    <row r="17" spans="1:12" ht="18" thickTop="1" thickBot="1" x14ac:dyDescent="0.25">
      <c r="A17" s="74"/>
      <c r="B17" s="398" t="s">
        <v>1460</v>
      </c>
      <c r="C17" s="17"/>
      <c r="D17" s="161"/>
      <c r="E17" s="385"/>
      <c r="F17" s="386"/>
      <c r="G17" s="386"/>
      <c r="H17" s="161"/>
      <c r="I17" s="385"/>
      <c r="J17" s="385"/>
      <c r="K17" s="9"/>
      <c r="L17" s="8"/>
    </row>
    <row r="18" spans="1:12" x14ac:dyDescent="0.2">
      <c r="A18" s="74">
        <f>+A14+1</f>
        <v>11</v>
      </c>
      <c r="B18" s="77" t="s">
        <v>1461</v>
      </c>
      <c r="C18" s="17" t="s">
        <v>11</v>
      </c>
      <c r="D18" s="161">
        <v>30</v>
      </c>
      <c r="E18" s="385">
        <f t="shared" ref="E18:E26" si="1">ROUND(D18*0.2,2)</f>
        <v>6</v>
      </c>
      <c r="F18" s="386">
        <f t="shared" ref="F18:F26" si="2">E18+D18</f>
        <v>36</v>
      </c>
      <c r="G18" s="386"/>
      <c r="H18" s="161">
        <v>33</v>
      </c>
      <c r="I18" s="385">
        <f t="shared" ref="I18:I26" si="3">ROUND(H18*0.2,2)</f>
        <v>6.6</v>
      </c>
      <c r="J18" s="385">
        <f t="shared" ref="J18:J26" si="4">H18+I18</f>
        <v>39.6</v>
      </c>
      <c r="K18" s="9">
        <f t="shared" ref="K18:K26" si="5">J18-F18</f>
        <v>3.6000000000000014</v>
      </c>
      <c r="L18" s="8">
        <f t="shared" ref="L18:L26" si="6">IF(F18="","NEW",K18/F18)</f>
        <v>0.10000000000000003</v>
      </c>
    </row>
    <row r="19" spans="1:12" x14ac:dyDescent="0.2">
      <c r="A19" s="74">
        <f t="shared" si="0"/>
        <v>12</v>
      </c>
      <c r="B19" s="77" t="s">
        <v>1462</v>
      </c>
      <c r="C19" s="17" t="s">
        <v>11</v>
      </c>
      <c r="D19" s="161">
        <v>125</v>
      </c>
      <c r="E19" s="385">
        <f t="shared" si="1"/>
        <v>25</v>
      </c>
      <c r="F19" s="386">
        <f t="shared" si="2"/>
        <v>150</v>
      </c>
      <c r="G19" s="386"/>
      <c r="H19" s="161">
        <v>138</v>
      </c>
      <c r="I19" s="385">
        <f t="shared" si="3"/>
        <v>27.6</v>
      </c>
      <c r="J19" s="385">
        <f t="shared" si="4"/>
        <v>165.6</v>
      </c>
      <c r="K19" s="9">
        <f t="shared" si="5"/>
        <v>15.599999999999994</v>
      </c>
      <c r="L19" s="8">
        <f t="shared" si="6"/>
        <v>0.10399999999999997</v>
      </c>
    </row>
    <row r="20" spans="1:12" x14ac:dyDescent="0.2">
      <c r="A20" s="74">
        <f t="shared" si="0"/>
        <v>13</v>
      </c>
      <c r="B20" s="387" t="s">
        <v>1463</v>
      </c>
      <c r="C20" s="17" t="s">
        <v>11</v>
      </c>
      <c r="D20" s="161">
        <v>60</v>
      </c>
      <c r="E20" s="388">
        <f t="shared" si="1"/>
        <v>12</v>
      </c>
      <c r="F20" s="389">
        <f t="shared" si="2"/>
        <v>72</v>
      </c>
      <c r="G20" s="389"/>
      <c r="H20" s="161">
        <v>66</v>
      </c>
      <c r="I20" s="388">
        <f t="shared" si="3"/>
        <v>13.2</v>
      </c>
      <c r="J20" s="388">
        <f t="shared" si="4"/>
        <v>79.2</v>
      </c>
      <c r="K20" s="390">
        <f t="shared" si="5"/>
        <v>7.2000000000000028</v>
      </c>
      <c r="L20" s="391">
        <f t="shared" si="6"/>
        <v>0.10000000000000003</v>
      </c>
    </row>
    <row r="21" spans="1:12" x14ac:dyDescent="0.2">
      <c r="A21" s="74">
        <f t="shared" si="0"/>
        <v>14</v>
      </c>
      <c r="B21" s="387" t="s">
        <v>1464</v>
      </c>
      <c r="C21" s="17" t="s">
        <v>11</v>
      </c>
      <c r="D21" s="161">
        <v>700</v>
      </c>
      <c r="E21" s="388">
        <f t="shared" si="1"/>
        <v>140</v>
      </c>
      <c r="F21" s="389">
        <f t="shared" si="2"/>
        <v>840</v>
      </c>
      <c r="G21" s="389"/>
      <c r="H21" s="161">
        <v>770</v>
      </c>
      <c r="I21" s="388">
        <f t="shared" si="3"/>
        <v>154</v>
      </c>
      <c r="J21" s="388">
        <f t="shared" si="4"/>
        <v>924</v>
      </c>
      <c r="K21" s="390">
        <f t="shared" si="5"/>
        <v>84</v>
      </c>
      <c r="L21" s="8">
        <f t="shared" si="6"/>
        <v>0.1</v>
      </c>
    </row>
    <row r="22" spans="1:12" x14ac:dyDescent="0.2">
      <c r="A22" s="74">
        <f t="shared" si="0"/>
        <v>15</v>
      </c>
      <c r="B22" s="387" t="s">
        <v>1465</v>
      </c>
      <c r="C22" s="17" t="s">
        <v>11</v>
      </c>
      <c r="D22" s="161">
        <v>400</v>
      </c>
      <c r="E22" s="388">
        <f t="shared" si="1"/>
        <v>80</v>
      </c>
      <c r="F22" s="389">
        <f t="shared" si="2"/>
        <v>480</v>
      </c>
      <c r="G22" s="389"/>
      <c r="H22" s="161">
        <v>440</v>
      </c>
      <c r="I22" s="388">
        <f t="shared" si="3"/>
        <v>88</v>
      </c>
      <c r="J22" s="388">
        <f t="shared" si="4"/>
        <v>528</v>
      </c>
      <c r="K22" s="390">
        <f t="shared" si="5"/>
        <v>48</v>
      </c>
      <c r="L22" s="8">
        <f t="shared" si="6"/>
        <v>0.1</v>
      </c>
    </row>
    <row r="23" spans="1:12" x14ac:dyDescent="0.2">
      <c r="A23" s="74">
        <f t="shared" si="0"/>
        <v>16</v>
      </c>
      <c r="B23" s="387" t="s">
        <v>1466</v>
      </c>
      <c r="C23" s="17" t="s">
        <v>11</v>
      </c>
      <c r="D23" s="161">
        <v>210</v>
      </c>
      <c r="E23" s="388">
        <f t="shared" si="1"/>
        <v>42</v>
      </c>
      <c r="F23" s="389">
        <f t="shared" si="2"/>
        <v>252</v>
      </c>
      <c r="G23" s="389"/>
      <c r="H23" s="161">
        <v>230</v>
      </c>
      <c r="I23" s="388">
        <f t="shared" si="3"/>
        <v>46</v>
      </c>
      <c r="J23" s="388">
        <f t="shared" si="4"/>
        <v>276</v>
      </c>
      <c r="K23" s="390">
        <f t="shared" si="5"/>
        <v>24</v>
      </c>
      <c r="L23" s="8">
        <f t="shared" si="6"/>
        <v>9.5238095238095233E-2</v>
      </c>
    </row>
    <row r="24" spans="1:12" x14ac:dyDescent="0.2">
      <c r="A24" s="74">
        <f t="shared" si="0"/>
        <v>17</v>
      </c>
      <c r="B24" s="387" t="s">
        <v>1467</v>
      </c>
      <c r="C24" s="17" t="s">
        <v>11</v>
      </c>
      <c r="D24" s="161">
        <v>108</v>
      </c>
      <c r="E24" s="388">
        <f t="shared" si="1"/>
        <v>21.6</v>
      </c>
      <c r="F24" s="389">
        <f t="shared" si="2"/>
        <v>129.6</v>
      </c>
      <c r="G24" s="389"/>
      <c r="H24" s="161">
        <v>120</v>
      </c>
      <c r="I24" s="388">
        <f t="shared" si="3"/>
        <v>24</v>
      </c>
      <c r="J24" s="388">
        <f t="shared" si="4"/>
        <v>144</v>
      </c>
      <c r="K24" s="390">
        <f t="shared" si="5"/>
        <v>14.400000000000006</v>
      </c>
      <c r="L24" s="8">
        <f t="shared" si="6"/>
        <v>0.11111111111111116</v>
      </c>
    </row>
    <row r="25" spans="1:12" x14ac:dyDescent="0.2">
      <c r="A25" s="74">
        <f t="shared" si="0"/>
        <v>18</v>
      </c>
      <c r="B25" s="387" t="s">
        <v>1468</v>
      </c>
      <c r="C25" s="17" t="s">
        <v>11</v>
      </c>
      <c r="D25" s="161">
        <v>240</v>
      </c>
      <c r="E25" s="388">
        <f t="shared" si="1"/>
        <v>48</v>
      </c>
      <c r="F25" s="389">
        <f t="shared" si="2"/>
        <v>288</v>
      </c>
      <c r="G25" s="389"/>
      <c r="H25" s="161">
        <v>265</v>
      </c>
      <c r="I25" s="388">
        <f t="shared" si="3"/>
        <v>53</v>
      </c>
      <c r="J25" s="388">
        <f t="shared" si="4"/>
        <v>318</v>
      </c>
      <c r="K25" s="390">
        <f t="shared" si="5"/>
        <v>30</v>
      </c>
      <c r="L25" s="8">
        <f t="shared" si="6"/>
        <v>0.10416666666666667</v>
      </c>
    </row>
    <row r="26" spans="1:12" x14ac:dyDescent="0.2">
      <c r="A26" s="74">
        <f t="shared" si="0"/>
        <v>19</v>
      </c>
      <c r="B26" s="387" t="s">
        <v>1469</v>
      </c>
      <c r="C26" s="17" t="s">
        <v>11</v>
      </c>
      <c r="D26" s="161">
        <v>120</v>
      </c>
      <c r="E26" s="388">
        <f t="shared" si="1"/>
        <v>24</v>
      </c>
      <c r="F26" s="389">
        <f t="shared" si="2"/>
        <v>144</v>
      </c>
      <c r="G26" s="389"/>
      <c r="H26" s="161">
        <v>132</v>
      </c>
      <c r="I26" s="388">
        <f t="shared" si="3"/>
        <v>26.4</v>
      </c>
      <c r="J26" s="388">
        <f t="shared" si="4"/>
        <v>158.4</v>
      </c>
      <c r="K26" s="390">
        <f t="shared" si="5"/>
        <v>14.400000000000006</v>
      </c>
      <c r="L26" s="8">
        <f t="shared" si="6"/>
        <v>0.10000000000000003</v>
      </c>
    </row>
    <row r="27" spans="1:12" x14ac:dyDescent="0.2">
      <c r="A27" s="74"/>
      <c r="B27" s="77"/>
      <c r="C27" s="17"/>
      <c r="D27" s="161"/>
      <c r="E27" s="388"/>
      <c r="F27" s="389"/>
      <c r="G27" s="389"/>
      <c r="H27" s="161"/>
      <c r="I27" s="388"/>
      <c r="J27" s="388"/>
      <c r="K27" s="390"/>
      <c r="L27" s="8"/>
    </row>
    <row r="28" spans="1:12" ht="17.25" thickBot="1" x14ac:dyDescent="0.25">
      <c r="A28" s="74"/>
      <c r="B28" s="397" t="s">
        <v>1470</v>
      </c>
      <c r="C28" s="17"/>
      <c r="D28" s="392"/>
      <c r="E28" s="392"/>
      <c r="F28" s="392"/>
      <c r="G28" s="392"/>
      <c r="H28" s="392"/>
      <c r="I28" s="392"/>
      <c r="J28" s="392"/>
      <c r="K28" s="322"/>
      <c r="L28" s="393"/>
    </row>
    <row r="29" spans="1:12" x14ac:dyDescent="0.2">
      <c r="A29" s="74">
        <f>+A26+1</f>
        <v>20</v>
      </c>
      <c r="B29" s="197" t="s">
        <v>1471</v>
      </c>
      <c r="C29" s="17" t="s">
        <v>11</v>
      </c>
      <c r="D29" s="161">
        <v>30</v>
      </c>
      <c r="E29" s="392"/>
      <c r="F29" s="43">
        <f>SUM(D29+E29)</f>
        <v>30</v>
      </c>
      <c r="G29" s="392"/>
      <c r="H29" s="161">
        <v>33</v>
      </c>
      <c r="I29" s="392"/>
      <c r="J29" s="43">
        <f>SUM(H29+I29)</f>
        <v>33</v>
      </c>
      <c r="K29" s="9">
        <f>J29-F29</f>
        <v>3</v>
      </c>
      <c r="L29" s="8">
        <f>IF(F29="","NEW",K29/F29)</f>
        <v>0.1</v>
      </c>
    </row>
  </sheetData>
  <mergeCells count="3">
    <mergeCell ref="A1:B1"/>
    <mergeCell ref="K1:L1"/>
    <mergeCell ref="D11:J11"/>
  </mergeCells>
  <conditionalFormatting sqref="L3 L5:L8 L10">
    <cfRule type="cellIs" dxfId="6" priority="15" operator="equal">
      <formula>"NEW"</formula>
    </cfRule>
  </conditionalFormatting>
  <conditionalFormatting sqref="L12:L27">
    <cfRule type="cellIs" dxfId="5" priority="13" operator="equal">
      <formula>"NEW"</formula>
    </cfRule>
  </conditionalFormatting>
  <conditionalFormatting sqref="L29">
    <cfRule type="cellIs" dxfId="4" priority="14" operator="equal">
      <formula>"NEW"</formula>
    </cfRule>
  </conditionalFormatting>
  <dataValidations disablePrompts="1" count="2">
    <dataValidation type="list" allowBlank="1" showInputMessage="1" showErrorMessage="1" sqref="C3:C29" xr:uid="{56202F4E-E1E2-447D-8D55-8ECE9B0617EB}">
      <formula1>"Statutory, Full Cost Recovery, Discretionary, Third Party"</formula1>
    </dataValidation>
    <dataValidation type="list" allowBlank="1" showInputMessage="1" showErrorMessage="1" sqref="IL65449:IL65562 SH65449:SH65562 ACD65449:ACD65562 ALZ65449:ALZ65562 AVV65449:AVV65562 BFR65449:BFR65562 BPN65449:BPN65562 BZJ65449:BZJ65562 CJF65449:CJF65562 CTB65449:CTB65562 DCX65449:DCX65562 DMT65449:DMT65562 DWP65449:DWP65562 EGL65449:EGL65562 EQH65449:EQH65562 FAD65449:FAD65562 FJZ65449:FJZ65562 FTV65449:FTV65562 GDR65449:GDR65562 GNN65449:GNN65562 GXJ65449:GXJ65562 HHF65449:HHF65562 HRB65449:HRB65562 IAX65449:IAX65562 IKT65449:IKT65562 IUP65449:IUP65562 JEL65449:JEL65562 JOH65449:JOH65562 JYD65449:JYD65562 KHZ65449:KHZ65562 KRV65449:KRV65562 LBR65449:LBR65562 LLN65449:LLN65562 LVJ65449:LVJ65562 MFF65449:MFF65562 MPB65449:MPB65562 MYX65449:MYX65562 NIT65449:NIT65562 NSP65449:NSP65562 OCL65449:OCL65562 OMH65449:OMH65562 OWD65449:OWD65562 PFZ65449:PFZ65562 PPV65449:PPV65562 PZR65449:PZR65562 QJN65449:QJN65562 QTJ65449:QTJ65562 RDF65449:RDF65562 RNB65449:RNB65562 RWX65449:RWX65562 SGT65449:SGT65562 SQP65449:SQP65562 TAL65449:TAL65562 TKH65449:TKH65562 TUD65449:TUD65562 UDZ65449:UDZ65562 UNV65449:UNV65562 UXR65449:UXR65562 VHN65449:VHN65562 VRJ65449:VRJ65562 WBF65449:WBF65562 WLB65449:WLB65562 WUX65449:WUX65562 IL130985:IL131098 SH130985:SH131098 ACD130985:ACD131098 ALZ130985:ALZ131098 AVV130985:AVV131098 BFR130985:BFR131098 BPN130985:BPN131098 BZJ130985:BZJ131098 CJF130985:CJF131098 CTB130985:CTB131098 DCX130985:DCX131098 DMT130985:DMT131098 DWP130985:DWP131098 EGL130985:EGL131098 EQH130985:EQH131098 FAD130985:FAD131098 FJZ130985:FJZ131098 FTV130985:FTV131098 GDR130985:GDR131098 GNN130985:GNN131098 GXJ130985:GXJ131098 HHF130985:HHF131098 HRB130985:HRB131098 IAX130985:IAX131098 IKT130985:IKT131098 IUP130985:IUP131098 JEL130985:JEL131098 JOH130985:JOH131098 JYD130985:JYD131098 KHZ130985:KHZ131098 KRV130985:KRV131098 LBR130985:LBR131098 LLN130985:LLN131098 LVJ130985:LVJ131098 MFF130985:MFF131098 MPB130985:MPB131098 MYX130985:MYX131098 NIT130985:NIT131098 NSP130985:NSP131098 OCL130985:OCL131098 OMH130985:OMH131098 OWD130985:OWD131098 PFZ130985:PFZ131098 PPV130985:PPV131098 PZR130985:PZR131098 QJN130985:QJN131098 QTJ130985:QTJ131098 RDF130985:RDF131098 RNB130985:RNB131098 RWX130985:RWX131098 SGT130985:SGT131098 SQP130985:SQP131098 TAL130985:TAL131098 TKH130985:TKH131098 TUD130985:TUD131098 UDZ130985:UDZ131098 UNV130985:UNV131098 UXR130985:UXR131098 VHN130985:VHN131098 VRJ130985:VRJ131098 WBF130985:WBF131098 WLB130985:WLB131098 WUX130985:WUX131098 IL196521:IL196634 SH196521:SH196634 ACD196521:ACD196634 ALZ196521:ALZ196634 AVV196521:AVV196634 BFR196521:BFR196634 BPN196521:BPN196634 BZJ196521:BZJ196634 CJF196521:CJF196634 CTB196521:CTB196634 DCX196521:DCX196634 DMT196521:DMT196634 DWP196521:DWP196634 EGL196521:EGL196634 EQH196521:EQH196634 FAD196521:FAD196634 FJZ196521:FJZ196634 FTV196521:FTV196634 GDR196521:GDR196634 GNN196521:GNN196634 GXJ196521:GXJ196634 HHF196521:HHF196634 HRB196521:HRB196634 IAX196521:IAX196634 IKT196521:IKT196634 IUP196521:IUP196634 JEL196521:JEL196634 JOH196521:JOH196634 JYD196521:JYD196634 KHZ196521:KHZ196634 KRV196521:KRV196634 LBR196521:LBR196634 LLN196521:LLN196634 LVJ196521:LVJ196634 MFF196521:MFF196634 MPB196521:MPB196634 MYX196521:MYX196634 NIT196521:NIT196634 NSP196521:NSP196634 OCL196521:OCL196634 OMH196521:OMH196634 OWD196521:OWD196634 PFZ196521:PFZ196634 PPV196521:PPV196634 PZR196521:PZR196634 QJN196521:QJN196634 QTJ196521:QTJ196634 RDF196521:RDF196634 RNB196521:RNB196634 RWX196521:RWX196634 SGT196521:SGT196634 SQP196521:SQP196634 TAL196521:TAL196634 TKH196521:TKH196634 TUD196521:TUD196634 UDZ196521:UDZ196634 UNV196521:UNV196634 UXR196521:UXR196634 VHN196521:VHN196634 VRJ196521:VRJ196634 WBF196521:WBF196634 WLB196521:WLB196634 WUX196521:WUX196634 IL262057:IL262170 SH262057:SH262170 ACD262057:ACD262170 ALZ262057:ALZ262170 AVV262057:AVV262170 BFR262057:BFR262170 BPN262057:BPN262170 BZJ262057:BZJ262170 CJF262057:CJF262170 CTB262057:CTB262170 DCX262057:DCX262170 DMT262057:DMT262170 DWP262057:DWP262170 EGL262057:EGL262170 EQH262057:EQH262170 FAD262057:FAD262170 FJZ262057:FJZ262170 FTV262057:FTV262170 GDR262057:GDR262170 GNN262057:GNN262170 GXJ262057:GXJ262170 HHF262057:HHF262170 HRB262057:HRB262170 IAX262057:IAX262170 IKT262057:IKT262170 IUP262057:IUP262170 JEL262057:JEL262170 JOH262057:JOH262170 JYD262057:JYD262170 KHZ262057:KHZ262170 KRV262057:KRV262170 LBR262057:LBR262170 LLN262057:LLN262170 LVJ262057:LVJ262170 MFF262057:MFF262170 MPB262057:MPB262170 MYX262057:MYX262170 NIT262057:NIT262170 NSP262057:NSP262170 OCL262057:OCL262170 OMH262057:OMH262170 OWD262057:OWD262170 PFZ262057:PFZ262170 PPV262057:PPV262170 PZR262057:PZR262170 QJN262057:QJN262170 QTJ262057:QTJ262170 RDF262057:RDF262170 RNB262057:RNB262170 RWX262057:RWX262170 SGT262057:SGT262170 SQP262057:SQP262170 TAL262057:TAL262170 TKH262057:TKH262170 TUD262057:TUD262170 UDZ262057:UDZ262170 UNV262057:UNV262170 UXR262057:UXR262170 VHN262057:VHN262170 VRJ262057:VRJ262170 WBF262057:WBF262170 WLB262057:WLB262170 WUX262057:WUX262170 IL327593:IL327706 SH327593:SH327706 ACD327593:ACD327706 ALZ327593:ALZ327706 AVV327593:AVV327706 BFR327593:BFR327706 BPN327593:BPN327706 BZJ327593:BZJ327706 CJF327593:CJF327706 CTB327593:CTB327706 DCX327593:DCX327706 DMT327593:DMT327706 DWP327593:DWP327706 EGL327593:EGL327706 EQH327593:EQH327706 FAD327593:FAD327706 FJZ327593:FJZ327706 FTV327593:FTV327706 GDR327593:GDR327706 GNN327593:GNN327706 GXJ327593:GXJ327706 HHF327593:HHF327706 HRB327593:HRB327706 IAX327593:IAX327706 IKT327593:IKT327706 IUP327593:IUP327706 JEL327593:JEL327706 JOH327593:JOH327706 JYD327593:JYD327706 KHZ327593:KHZ327706 KRV327593:KRV327706 LBR327593:LBR327706 LLN327593:LLN327706 LVJ327593:LVJ327706 MFF327593:MFF327706 MPB327593:MPB327706 MYX327593:MYX327706 NIT327593:NIT327706 NSP327593:NSP327706 OCL327593:OCL327706 OMH327593:OMH327706 OWD327593:OWD327706 PFZ327593:PFZ327706 PPV327593:PPV327706 PZR327593:PZR327706 QJN327593:QJN327706 QTJ327593:QTJ327706 RDF327593:RDF327706 RNB327593:RNB327706 RWX327593:RWX327706 SGT327593:SGT327706 SQP327593:SQP327706 TAL327593:TAL327706 TKH327593:TKH327706 TUD327593:TUD327706 UDZ327593:UDZ327706 UNV327593:UNV327706 UXR327593:UXR327706 VHN327593:VHN327706 VRJ327593:VRJ327706 WBF327593:WBF327706 WLB327593:WLB327706 WUX327593:WUX327706 IL393129:IL393242 SH393129:SH393242 ACD393129:ACD393242 ALZ393129:ALZ393242 AVV393129:AVV393242 BFR393129:BFR393242 BPN393129:BPN393242 BZJ393129:BZJ393242 CJF393129:CJF393242 CTB393129:CTB393242 DCX393129:DCX393242 DMT393129:DMT393242 DWP393129:DWP393242 EGL393129:EGL393242 EQH393129:EQH393242 FAD393129:FAD393242 FJZ393129:FJZ393242 FTV393129:FTV393242 GDR393129:GDR393242 GNN393129:GNN393242 GXJ393129:GXJ393242 HHF393129:HHF393242 HRB393129:HRB393242 IAX393129:IAX393242 IKT393129:IKT393242 IUP393129:IUP393242 JEL393129:JEL393242 JOH393129:JOH393242 JYD393129:JYD393242 KHZ393129:KHZ393242 KRV393129:KRV393242 LBR393129:LBR393242 LLN393129:LLN393242 LVJ393129:LVJ393242 MFF393129:MFF393242 MPB393129:MPB393242 MYX393129:MYX393242 NIT393129:NIT393242 NSP393129:NSP393242 OCL393129:OCL393242 OMH393129:OMH393242 OWD393129:OWD393242 PFZ393129:PFZ393242 PPV393129:PPV393242 PZR393129:PZR393242 QJN393129:QJN393242 QTJ393129:QTJ393242 RDF393129:RDF393242 RNB393129:RNB393242 RWX393129:RWX393242 SGT393129:SGT393242 SQP393129:SQP393242 TAL393129:TAL393242 TKH393129:TKH393242 TUD393129:TUD393242 UDZ393129:UDZ393242 UNV393129:UNV393242 UXR393129:UXR393242 VHN393129:VHN393242 VRJ393129:VRJ393242 WBF393129:WBF393242 WLB393129:WLB393242 WUX393129:WUX393242 IL458665:IL458778 SH458665:SH458778 ACD458665:ACD458778 ALZ458665:ALZ458778 AVV458665:AVV458778 BFR458665:BFR458778 BPN458665:BPN458778 BZJ458665:BZJ458778 CJF458665:CJF458778 CTB458665:CTB458778 DCX458665:DCX458778 DMT458665:DMT458778 DWP458665:DWP458778 EGL458665:EGL458778 EQH458665:EQH458778 FAD458665:FAD458778 FJZ458665:FJZ458778 FTV458665:FTV458778 GDR458665:GDR458778 GNN458665:GNN458778 GXJ458665:GXJ458778 HHF458665:HHF458778 HRB458665:HRB458778 IAX458665:IAX458778 IKT458665:IKT458778 IUP458665:IUP458778 JEL458665:JEL458778 JOH458665:JOH458778 JYD458665:JYD458778 KHZ458665:KHZ458778 KRV458665:KRV458778 LBR458665:LBR458778 LLN458665:LLN458778 LVJ458665:LVJ458778 MFF458665:MFF458778 MPB458665:MPB458778 MYX458665:MYX458778 NIT458665:NIT458778 NSP458665:NSP458778 OCL458665:OCL458778 OMH458665:OMH458778 OWD458665:OWD458778 PFZ458665:PFZ458778 PPV458665:PPV458778 PZR458665:PZR458778 QJN458665:QJN458778 QTJ458665:QTJ458778 RDF458665:RDF458778 RNB458665:RNB458778 RWX458665:RWX458778 SGT458665:SGT458778 SQP458665:SQP458778 TAL458665:TAL458778 TKH458665:TKH458778 TUD458665:TUD458778 UDZ458665:UDZ458778 UNV458665:UNV458778 UXR458665:UXR458778 VHN458665:VHN458778 VRJ458665:VRJ458778 WBF458665:WBF458778 WLB458665:WLB458778 WUX458665:WUX458778 IL524201:IL524314 SH524201:SH524314 ACD524201:ACD524314 ALZ524201:ALZ524314 AVV524201:AVV524314 BFR524201:BFR524314 BPN524201:BPN524314 BZJ524201:BZJ524314 CJF524201:CJF524314 CTB524201:CTB524314 DCX524201:DCX524314 DMT524201:DMT524314 DWP524201:DWP524314 EGL524201:EGL524314 EQH524201:EQH524314 FAD524201:FAD524314 FJZ524201:FJZ524314 FTV524201:FTV524314 GDR524201:GDR524314 GNN524201:GNN524314 GXJ524201:GXJ524314 HHF524201:HHF524314 HRB524201:HRB524314 IAX524201:IAX524314 IKT524201:IKT524314 IUP524201:IUP524314 JEL524201:JEL524314 JOH524201:JOH524314 JYD524201:JYD524314 KHZ524201:KHZ524314 KRV524201:KRV524314 LBR524201:LBR524314 LLN524201:LLN524314 LVJ524201:LVJ524314 MFF524201:MFF524314 MPB524201:MPB524314 MYX524201:MYX524314 NIT524201:NIT524314 NSP524201:NSP524314 OCL524201:OCL524314 OMH524201:OMH524314 OWD524201:OWD524314 PFZ524201:PFZ524314 PPV524201:PPV524314 PZR524201:PZR524314 QJN524201:QJN524314 QTJ524201:QTJ524314 RDF524201:RDF524314 RNB524201:RNB524314 RWX524201:RWX524314 SGT524201:SGT524314 SQP524201:SQP524314 TAL524201:TAL524314 TKH524201:TKH524314 TUD524201:TUD524314 UDZ524201:UDZ524314 UNV524201:UNV524314 UXR524201:UXR524314 VHN524201:VHN524314 VRJ524201:VRJ524314 WBF524201:WBF524314 WLB524201:WLB524314 WUX524201:WUX524314 IL589737:IL589850 SH589737:SH589850 ACD589737:ACD589850 ALZ589737:ALZ589850 AVV589737:AVV589850 BFR589737:BFR589850 BPN589737:BPN589850 BZJ589737:BZJ589850 CJF589737:CJF589850 CTB589737:CTB589850 DCX589737:DCX589850 DMT589737:DMT589850 DWP589737:DWP589850 EGL589737:EGL589850 EQH589737:EQH589850 FAD589737:FAD589850 FJZ589737:FJZ589850 FTV589737:FTV589850 GDR589737:GDR589850 GNN589737:GNN589850 GXJ589737:GXJ589850 HHF589737:HHF589850 HRB589737:HRB589850 IAX589737:IAX589850 IKT589737:IKT589850 IUP589737:IUP589850 JEL589737:JEL589850 JOH589737:JOH589850 JYD589737:JYD589850 KHZ589737:KHZ589850 KRV589737:KRV589850 LBR589737:LBR589850 LLN589737:LLN589850 LVJ589737:LVJ589850 MFF589737:MFF589850 MPB589737:MPB589850 MYX589737:MYX589850 NIT589737:NIT589850 NSP589737:NSP589850 OCL589737:OCL589850 OMH589737:OMH589850 OWD589737:OWD589850 PFZ589737:PFZ589850 PPV589737:PPV589850 PZR589737:PZR589850 QJN589737:QJN589850 QTJ589737:QTJ589850 RDF589737:RDF589850 RNB589737:RNB589850 RWX589737:RWX589850 SGT589737:SGT589850 SQP589737:SQP589850 TAL589737:TAL589850 TKH589737:TKH589850 TUD589737:TUD589850 UDZ589737:UDZ589850 UNV589737:UNV589850 UXR589737:UXR589850 VHN589737:VHN589850 VRJ589737:VRJ589850 WBF589737:WBF589850 WLB589737:WLB589850 WUX589737:WUX589850 IL655273:IL655386 SH655273:SH655386 ACD655273:ACD655386 ALZ655273:ALZ655386 AVV655273:AVV655386 BFR655273:BFR655386 BPN655273:BPN655386 BZJ655273:BZJ655386 CJF655273:CJF655386 CTB655273:CTB655386 DCX655273:DCX655386 DMT655273:DMT655386 DWP655273:DWP655386 EGL655273:EGL655386 EQH655273:EQH655386 FAD655273:FAD655386 FJZ655273:FJZ655386 FTV655273:FTV655386 GDR655273:GDR655386 GNN655273:GNN655386 GXJ655273:GXJ655386 HHF655273:HHF655386 HRB655273:HRB655386 IAX655273:IAX655386 IKT655273:IKT655386 IUP655273:IUP655386 JEL655273:JEL655386 JOH655273:JOH655386 JYD655273:JYD655386 KHZ655273:KHZ655386 KRV655273:KRV655386 LBR655273:LBR655386 LLN655273:LLN655386 LVJ655273:LVJ655386 MFF655273:MFF655386 MPB655273:MPB655386 MYX655273:MYX655386 NIT655273:NIT655386 NSP655273:NSP655386 OCL655273:OCL655386 OMH655273:OMH655386 OWD655273:OWD655386 PFZ655273:PFZ655386 PPV655273:PPV655386 PZR655273:PZR655386 QJN655273:QJN655386 QTJ655273:QTJ655386 RDF655273:RDF655386 RNB655273:RNB655386 RWX655273:RWX655386 SGT655273:SGT655386 SQP655273:SQP655386 TAL655273:TAL655386 TKH655273:TKH655386 TUD655273:TUD655386 UDZ655273:UDZ655386 UNV655273:UNV655386 UXR655273:UXR655386 VHN655273:VHN655386 VRJ655273:VRJ655386 WBF655273:WBF655386 WLB655273:WLB655386 WUX655273:WUX655386 IL720809:IL720922 SH720809:SH720922 ACD720809:ACD720922 ALZ720809:ALZ720922 AVV720809:AVV720922 BFR720809:BFR720922 BPN720809:BPN720922 BZJ720809:BZJ720922 CJF720809:CJF720922 CTB720809:CTB720922 DCX720809:DCX720922 DMT720809:DMT720922 DWP720809:DWP720922 EGL720809:EGL720922 EQH720809:EQH720922 FAD720809:FAD720922 FJZ720809:FJZ720922 FTV720809:FTV720922 GDR720809:GDR720922 GNN720809:GNN720922 GXJ720809:GXJ720922 HHF720809:HHF720922 HRB720809:HRB720922 IAX720809:IAX720922 IKT720809:IKT720922 IUP720809:IUP720922 JEL720809:JEL720922 JOH720809:JOH720922 JYD720809:JYD720922 KHZ720809:KHZ720922 KRV720809:KRV720922 LBR720809:LBR720922 LLN720809:LLN720922 LVJ720809:LVJ720922 MFF720809:MFF720922 MPB720809:MPB720922 MYX720809:MYX720922 NIT720809:NIT720922 NSP720809:NSP720922 OCL720809:OCL720922 OMH720809:OMH720922 OWD720809:OWD720922 PFZ720809:PFZ720922 PPV720809:PPV720922 PZR720809:PZR720922 QJN720809:QJN720922 QTJ720809:QTJ720922 RDF720809:RDF720922 RNB720809:RNB720922 RWX720809:RWX720922 SGT720809:SGT720922 SQP720809:SQP720922 TAL720809:TAL720922 TKH720809:TKH720922 TUD720809:TUD720922 UDZ720809:UDZ720922 UNV720809:UNV720922 UXR720809:UXR720922 VHN720809:VHN720922 VRJ720809:VRJ720922 WBF720809:WBF720922 WLB720809:WLB720922 WUX720809:WUX720922 IL786345:IL786458 SH786345:SH786458 ACD786345:ACD786458 ALZ786345:ALZ786458 AVV786345:AVV786458 BFR786345:BFR786458 BPN786345:BPN786458 BZJ786345:BZJ786458 CJF786345:CJF786458 CTB786345:CTB786458 DCX786345:DCX786458 DMT786345:DMT786458 DWP786345:DWP786458 EGL786345:EGL786458 EQH786345:EQH786458 FAD786345:FAD786458 FJZ786345:FJZ786458 FTV786345:FTV786458 GDR786345:GDR786458 GNN786345:GNN786458 GXJ786345:GXJ786458 HHF786345:HHF786458 HRB786345:HRB786458 IAX786345:IAX786458 IKT786345:IKT786458 IUP786345:IUP786458 JEL786345:JEL786458 JOH786345:JOH786458 JYD786345:JYD786458 KHZ786345:KHZ786458 KRV786345:KRV786458 LBR786345:LBR786458 LLN786345:LLN786458 LVJ786345:LVJ786458 MFF786345:MFF786458 MPB786345:MPB786458 MYX786345:MYX786458 NIT786345:NIT786458 NSP786345:NSP786458 OCL786345:OCL786458 OMH786345:OMH786458 OWD786345:OWD786458 PFZ786345:PFZ786458 PPV786345:PPV786458 PZR786345:PZR786458 QJN786345:QJN786458 QTJ786345:QTJ786458 RDF786345:RDF786458 RNB786345:RNB786458 RWX786345:RWX786458 SGT786345:SGT786458 SQP786345:SQP786458 TAL786345:TAL786458 TKH786345:TKH786458 TUD786345:TUD786458 UDZ786345:UDZ786458 UNV786345:UNV786458 UXR786345:UXR786458 VHN786345:VHN786458 VRJ786345:VRJ786458 WBF786345:WBF786458 WLB786345:WLB786458 WUX786345:WUX786458 IL851881:IL851994 SH851881:SH851994 ACD851881:ACD851994 ALZ851881:ALZ851994 AVV851881:AVV851994 BFR851881:BFR851994 BPN851881:BPN851994 BZJ851881:BZJ851994 CJF851881:CJF851994 CTB851881:CTB851994 DCX851881:DCX851994 DMT851881:DMT851994 DWP851881:DWP851994 EGL851881:EGL851994 EQH851881:EQH851994 FAD851881:FAD851994 FJZ851881:FJZ851994 FTV851881:FTV851994 GDR851881:GDR851994 GNN851881:GNN851994 GXJ851881:GXJ851994 HHF851881:HHF851994 HRB851881:HRB851994 IAX851881:IAX851994 IKT851881:IKT851994 IUP851881:IUP851994 JEL851881:JEL851994 JOH851881:JOH851994 JYD851881:JYD851994 KHZ851881:KHZ851994 KRV851881:KRV851994 LBR851881:LBR851994 LLN851881:LLN851994 LVJ851881:LVJ851994 MFF851881:MFF851994 MPB851881:MPB851994 MYX851881:MYX851994 NIT851881:NIT851994 NSP851881:NSP851994 OCL851881:OCL851994 OMH851881:OMH851994 OWD851881:OWD851994 PFZ851881:PFZ851994 PPV851881:PPV851994 PZR851881:PZR851994 QJN851881:QJN851994 QTJ851881:QTJ851994 RDF851881:RDF851994 RNB851881:RNB851994 RWX851881:RWX851994 SGT851881:SGT851994 SQP851881:SQP851994 TAL851881:TAL851994 TKH851881:TKH851994 TUD851881:TUD851994 UDZ851881:UDZ851994 UNV851881:UNV851994 UXR851881:UXR851994 VHN851881:VHN851994 VRJ851881:VRJ851994 WBF851881:WBF851994 WLB851881:WLB851994 WUX851881:WUX851994 IL917417:IL917530 SH917417:SH917530 ACD917417:ACD917530 ALZ917417:ALZ917530 AVV917417:AVV917530 BFR917417:BFR917530 BPN917417:BPN917530 BZJ917417:BZJ917530 CJF917417:CJF917530 CTB917417:CTB917530 DCX917417:DCX917530 DMT917417:DMT917530 DWP917417:DWP917530 EGL917417:EGL917530 EQH917417:EQH917530 FAD917417:FAD917530 FJZ917417:FJZ917530 FTV917417:FTV917530 GDR917417:GDR917530 GNN917417:GNN917530 GXJ917417:GXJ917530 HHF917417:HHF917530 HRB917417:HRB917530 IAX917417:IAX917530 IKT917417:IKT917530 IUP917417:IUP917530 JEL917417:JEL917530 JOH917417:JOH917530 JYD917417:JYD917530 KHZ917417:KHZ917530 KRV917417:KRV917530 LBR917417:LBR917530 LLN917417:LLN917530 LVJ917417:LVJ917530 MFF917417:MFF917530 MPB917417:MPB917530 MYX917417:MYX917530 NIT917417:NIT917530 NSP917417:NSP917530 OCL917417:OCL917530 OMH917417:OMH917530 OWD917417:OWD917530 PFZ917417:PFZ917530 PPV917417:PPV917530 PZR917417:PZR917530 QJN917417:QJN917530 QTJ917417:QTJ917530 RDF917417:RDF917530 RNB917417:RNB917530 RWX917417:RWX917530 SGT917417:SGT917530 SQP917417:SQP917530 TAL917417:TAL917530 TKH917417:TKH917530 TUD917417:TUD917530 UDZ917417:UDZ917530 UNV917417:UNV917530 UXR917417:UXR917530 VHN917417:VHN917530 VRJ917417:VRJ917530 WBF917417:WBF917530 WLB917417:WLB917530 WUX917417:WUX917530 IL982953:IL983066 SH982953:SH983066 ACD982953:ACD983066 ALZ982953:ALZ983066 AVV982953:AVV983066 BFR982953:BFR983066 BPN982953:BPN983066 BZJ982953:BZJ983066 CJF982953:CJF983066 CTB982953:CTB983066 DCX982953:DCX983066 DMT982953:DMT983066 DWP982953:DWP983066 EGL982953:EGL983066 EQH982953:EQH983066 FAD982953:FAD983066 FJZ982953:FJZ983066 FTV982953:FTV983066 GDR982953:GDR983066 GNN982953:GNN983066 GXJ982953:GXJ983066 HHF982953:HHF983066 HRB982953:HRB983066 IAX982953:IAX983066 IKT982953:IKT983066 IUP982953:IUP983066 JEL982953:JEL983066 JOH982953:JOH983066 JYD982953:JYD983066 KHZ982953:KHZ983066 KRV982953:KRV983066 LBR982953:LBR983066 LLN982953:LLN983066 LVJ982953:LVJ983066 MFF982953:MFF983066 MPB982953:MPB983066 MYX982953:MYX983066 NIT982953:NIT983066 NSP982953:NSP983066 OCL982953:OCL983066 OMH982953:OMH983066 OWD982953:OWD983066 PFZ982953:PFZ983066 PPV982953:PPV983066 PZR982953:PZR983066 QJN982953:QJN983066 QTJ982953:QTJ983066 RDF982953:RDF983066 RNB982953:RNB983066 RWX982953:RWX983066 SGT982953:SGT983066 SQP982953:SQP983066 TAL982953:TAL983066 TKH982953:TKH983066 TUD982953:TUD983066 UDZ982953:UDZ983066 UNV982953:UNV983066 UXR982953:UXR983066 VHN982953:VHN983066 VRJ982953:VRJ983066 WBF982953:WBF983066 WLB982953:WLB983066 WUX982953:WUX983066 C982953:C983066 C917417:C917530 C851881:C851994 C786345:C786458 C720809:C720922 C655273:C655386 C589737:C589850 C524201:C524314 C458665:C458778 C393129:C393242 C327593:C327706 C262057:C262170 C196521:C196634 C130985:C131098 C65449:C65562 WLB3:WLB19 WUX3:WUX19 IL3:IL19 SH3:SH19 ACD3:ACD19 ALZ3:ALZ19 AVV3:AVV19 BFR3:BFR19 BPN3:BPN19 BZJ3:BZJ19 CJF3:CJF19 CTB3:CTB19 DCX3:DCX19 DMT3:DMT19 DWP3:DWP19 EGL3:EGL19 EQH3:EQH19 FAD3:FAD19 FJZ3:FJZ19 FTV3:FTV19 GDR3:GDR19 GNN3:GNN19 GXJ3:GXJ19 HHF3:HHF19 HRB3:HRB19 IAX3:IAX19 IKT3:IKT19 IUP3:IUP19 JEL3:JEL19 JOH3:JOH19 JYD3:JYD19 KHZ3:KHZ19 KRV3:KRV19 LBR3:LBR19 LLN3:LLN19 LVJ3:LVJ19 MFF3:MFF19 MPB3:MPB19 MYX3:MYX19 NIT3:NIT19 NSP3:NSP19 OCL3:OCL19 OMH3:OMH19 OWD3:OWD19 PFZ3:PFZ19 PPV3:PPV19 PZR3:PZR19 QJN3:QJN19 QTJ3:QTJ19 RDF3:RDF19 RNB3:RNB19 RWX3:RWX19 SGT3:SGT19 SQP3:SQP19 TAL3:TAL19 TKH3:TKH19 TUD3:TUD19 UDZ3:UDZ19 UNV3:UNV19 UXR3:UXR19 VHN3:VHN19 VRJ3:VRJ19 WBF3:WBF19" xr:uid="{E926C239-0727-4D70-BD65-13054FE184E5}">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80E5-CFD6-4A0D-89E3-7FA491EF54F3}">
  <dimension ref="A1:M137"/>
  <sheetViews>
    <sheetView zoomScale="70" zoomScaleNormal="70" zoomScaleSheetLayoutView="70" workbookViewId="0">
      <selection sqref="A1:B1"/>
    </sheetView>
  </sheetViews>
  <sheetFormatPr defaultColWidth="9" defaultRowHeight="20.25" customHeight="1" x14ac:dyDescent="0.2"/>
  <cols>
    <col min="1" max="1" width="7.85546875" style="64" bestFit="1" customWidth="1"/>
    <col min="2" max="2" width="80.7109375" style="54" customWidth="1"/>
    <col min="3" max="3" width="24.42578125" style="167" customWidth="1"/>
    <col min="4" max="4" width="15.85546875" style="59" customWidth="1"/>
    <col min="5" max="5" width="10.5703125" style="59" customWidth="1"/>
    <col min="6" max="6" width="16.28515625" style="59" customWidth="1"/>
    <col min="7" max="7" width="3.42578125" style="59" customWidth="1"/>
    <col min="8" max="8" width="16.28515625" style="59" customWidth="1"/>
    <col min="9" max="9" width="10.5703125" style="59" customWidth="1"/>
    <col min="10" max="10" width="16.28515625" style="59" customWidth="1"/>
    <col min="11" max="11" width="12.28515625" style="56" customWidth="1"/>
    <col min="12" max="12" width="11.5703125" style="57" customWidth="1"/>
    <col min="13" max="13" width="9" style="39" customWidth="1"/>
    <col min="14" max="16384" width="9" style="39"/>
  </cols>
  <sheetData>
    <row r="1" spans="1:12" s="27" customFormat="1" ht="78.75" thickBot="1" x14ac:dyDescent="0.35">
      <c r="A1" s="532" t="s">
        <v>0</v>
      </c>
      <c r="B1" s="532"/>
      <c r="C1" s="28" t="s">
        <v>1</v>
      </c>
      <c r="D1" s="28" t="s">
        <v>2</v>
      </c>
      <c r="E1" s="28" t="s">
        <v>3</v>
      </c>
      <c r="F1" s="28" t="s">
        <v>4</v>
      </c>
      <c r="G1" s="28"/>
      <c r="H1" s="28" t="s">
        <v>5</v>
      </c>
      <c r="I1" s="28" t="s">
        <v>3</v>
      </c>
      <c r="J1" s="28" t="s">
        <v>6</v>
      </c>
      <c r="K1" s="534" t="s">
        <v>7</v>
      </c>
      <c r="L1" s="534"/>
    </row>
    <row r="2" spans="1:12" s="68" customFormat="1" ht="16.5" thickTop="1" x14ac:dyDescent="0.2">
      <c r="A2" s="66"/>
      <c r="B2" s="158"/>
      <c r="C2" s="12"/>
      <c r="D2" s="36" t="s">
        <v>8</v>
      </c>
      <c r="E2" s="36" t="s">
        <v>8</v>
      </c>
      <c r="F2" s="36" t="s">
        <v>8</v>
      </c>
      <c r="G2" s="37"/>
      <c r="H2" s="36" t="s">
        <v>8</v>
      </c>
      <c r="I2" s="36" t="s">
        <v>8</v>
      </c>
      <c r="J2" s="36" t="s">
        <v>8</v>
      </c>
      <c r="K2" s="23" t="s">
        <v>8</v>
      </c>
      <c r="L2" s="22" t="s">
        <v>9</v>
      </c>
    </row>
    <row r="3" spans="1:12" ht="15.75" x14ac:dyDescent="0.2">
      <c r="A3" s="159"/>
      <c r="B3" s="160"/>
      <c r="C3" s="12"/>
      <c r="D3" s="161"/>
      <c r="E3" s="161"/>
      <c r="F3" s="161"/>
      <c r="G3" s="161"/>
      <c r="H3" s="161"/>
      <c r="I3" s="161"/>
      <c r="J3" s="161"/>
      <c r="K3" s="36"/>
      <c r="L3" s="22"/>
    </row>
    <row r="4" spans="1:12" ht="18.75" thickBot="1" x14ac:dyDescent="0.25">
      <c r="A4" s="242"/>
      <c r="B4" s="421" t="s">
        <v>1331</v>
      </c>
      <c r="C4" s="12"/>
      <c r="D4" s="161"/>
      <c r="E4" s="161"/>
      <c r="F4" s="161"/>
      <c r="G4" s="161"/>
      <c r="H4" s="161"/>
      <c r="I4" s="161"/>
      <c r="J4" s="161"/>
      <c r="K4" s="43"/>
      <c r="L4" s="8"/>
    </row>
    <row r="5" spans="1:12" ht="60.75" thickTop="1" x14ac:dyDescent="0.2">
      <c r="A5" s="40">
        <v>1</v>
      </c>
      <c r="B5" s="364" t="s">
        <v>1332</v>
      </c>
      <c r="C5" s="12" t="s">
        <v>11</v>
      </c>
      <c r="D5" s="161">
        <v>89</v>
      </c>
      <c r="E5" s="161"/>
      <c r="F5" s="161">
        <f t="shared" ref="F5:F13" si="0">D5+E5</f>
        <v>89</v>
      </c>
      <c r="G5" s="161"/>
      <c r="H5" s="161">
        <v>98</v>
      </c>
      <c r="I5" s="161"/>
      <c r="J5" s="161">
        <f t="shared" ref="J5:J13" si="1">H5+I5</f>
        <v>98</v>
      </c>
      <c r="K5" s="279">
        <f t="shared" ref="K5:K13" si="2">J5-F5</f>
        <v>9</v>
      </c>
      <c r="L5" s="210">
        <f>IF(F5="","NEW",K5/F5)</f>
        <v>0.10112359550561797</v>
      </c>
    </row>
    <row r="6" spans="1:12" ht="33" customHeight="1" x14ac:dyDescent="0.2">
      <c r="A6" s="40">
        <f t="shared" ref="A6:A13" si="3">+A5+1</f>
        <v>2</v>
      </c>
      <c r="B6" s="364" t="s">
        <v>1333</v>
      </c>
      <c r="C6" s="12" t="s">
        <v>11</v>
      </c>
      <c r="D6" s="161">
        <v>80.83</v>
      </c>
      <c r="E6" s="161">
        <f>ROUND(D6*0.2,2)</f>
        <v>16.170000000000002</v>
      </c>
      <c r="F6" s="161">
        <f t="shared" si="0"/>
        <v>97</v>
      </c>
      <c r="G6" s="161"/>
      <c r="H6" s="161">
        <v>106.67</v>
      </c>
      <c r="I6" s="161">
        <f>ROUND(H6*0.2,2)</f>
        <v>21.33</v>
      </c>
      <c r="J6" s="161">
        <f t="shared" si="1"/>
        <v>128</v>
      </c>
      <c r="K6" s="279">
        <f t="shared" si="2"/>
        <v>31</v>
      </c>
      <c r="L6" s="210">
        <f t="shared" ref="L6:L13" si="4">IF(F6="","NEW",K6/F6)</f>
        <v>0.31958762886597936</v>
      </c>
    </row>
    <row r="7" spans="1:12" ht="33" customHeight="1" x14ac:dyDescent="0.2">
      <c r="A7" s="40">
        <f t="shared" si="3"/>
        <v>3</v>
      </c>
      <c r="B7" s="364" t="s">
        <v>1334</v>
      </c>
      <c r="C7" s="12" t="s">
        <v>11</v>
      </c>
      <c r="D7" s="161"/>
      <c r="E7" s="161"/>
      <c r="F7" s="161"/>
      <c r="G7" s="161"/>
      <c r="H7" s="161">
        <v>205</v>
      </c>
      <c r="I7" s="161">
        <f>ROUND(H7*0.2,2)</f>
        <v>41</v>
      </c>
      <c r="J7" s="161">
        <f t="shared" ref="J7" si="5">H7+I7</f>
        <v>246</v>
      </c>
      <c r="K7" s="279">
        <f t="shared" ref="K7" si="6">J7-F7</f>
        <v>246</v>
      </c>
      <c r="L7" s="210" t="str">
        <f t="shared" ref="L7" si="7">IF(F7="","NEW",K7/F7)</f>
        <v>NEW</v>
      </c>
    </row>
    <row r="8" spans="1:12" ht="15" x14ac:dyDescent="0.2">
      <c r="A8" s="40">
        <f t="shared" si="3"/>
        <v>4</v>
      </c>
      <c r="B8" s="364" t="s">
        <v>1335</v>
      </c>
      <c r="C8" s="12" t="s">
        <v>11</v>
      </c>
      <c r="D8" s="161">
        <v>27.5</v>
      </c>
      <c r="E8" s="161">
        <f>ROUND(D8*0.2,2)</f>
        <v>5.5</v>
      </c>
      <c r="F8" s="161">
        <f t="shared" si="0"/>
        <v>33</v>
      </c>
      <c r="G8" s="161"/>
      <c r="H8" s="385">
        <v>30.5</v>
      </c>
      <c r="I8" s="161"/>
      <c r="J8" s="161">
        <f t="shared" si="1"/>
        <v>30.5</v>
      </c>
      <c r="K8" s="44">
        <f t="shared" si="2"/>
        <v>-2.5</v>
      </c>
      <c r="L8" s="8">
        <f t="shared" si="4"/>
        <v>-7.575757575757576E-2</v>
      </c>
    </row>
    <row r="9" spans="1:12" ht="15" x14ac:dyDescent="0.2">
      <c r="A9" s="40">
        <f t="shared" si="3"/>
        <v>5</v>
      </c>
      <c r="B9" s="364" t="s">
        <v>1336</v>
      </c>
      <c r="C9" s="12" t="s">
        <v>11</v>
      </c>
      <c r="D9" s="161">
        <v>43.5</v>
      </c>
      <c r="E9" s="161"/>
      <c r="F9" s="161">
        <f t="shared" si="0"/>
        <v>43.5</v>
      </c>
      <c r="G9" s="161"/>
      <c r="H9" s="385">
        <v>48</v>
      </c>
      <c r="I9" s="161"/>
      <c r="J9" s="161">
        <f t="shared" si="1"/>
        <v>48</v>
      </c>
      <c r="K9" s="44">
        <f t="shared" si="2"/>
        <v>4.5</v>
      </c>
      <c r="L9" s="8">
        <f t="shared" si="4"/>
        <v>0.10344827586206896</v>
      </c>
    </row>
    <row r="10" spans="1:12" ht="15" x14ac:dyDescent="0.2">
      <c r="A10" s="40">
        <f t="shared" si="3"/>
        <v>6</v>
      </c>
      <c r="B10" s="364" t="s">
        <v>1337</v>
      </c>
      <c r="C10" s="12" t="s">
        <v>11</v>
      </c>
      <c r="D10" s="161">
        <v>89</v>
      </c>
      <c r="E10" s="161"/>
      <c r="F10" s="161">
        <f t="shared" si="0"/>
        <v>89</v>
      </c>
      <c r="G10" s="161"/>
      <c r="H10" s="385">
        <v>98</v>
      </c>
      <c r="I10" s="161"/>
      <c r="J10" s="161">
        <f t="shared" si="1"/>
        <v>98</v>
      </c>
      <c r="K10" s="44">
        <f t="shared" si="2"/>
        <v>9</v>
      </c>
      <c r="L10" s="8">
        <f t="shared" si="4"/>
        <v>0.10112359550561797</v>
      </c>
    </row>
    <row r="11" spans="1:12" ht="15" x14ac:dyDescent="0.2">
      <c r="A11" s="40">
        <f t="shared" si="3"/>
        <v>7</v>
      </c>
      <c r="B11" s="364" t="s">
        <v>1338</v>
      </c>
      <c r="C11" s="12" t="s">
        <v>191</v>
      </c>
      <c r="D11" s="161">
        <v>97</v>
      </c>
      <c r="E11" s="161"/>
      <c r="F11" s="161">
        <f t="shared" si="0"/>
        <v>97</v>
      </c>
      <c r="G11" s="161"/>
      <c r="H11" s="385">
        <v>107</v>
      </c>
      <c r="I11" s="161"/>
      <c r="J11" s="161">
        <f t="shared" si="1"/>
        <v>107</v>
      </c>
      <c r="K11" s="44">
        <f t="shared" si="2"/>
        <v>10</v>
      </c>
      <c r="L11" s="8">
        <f t="shared" si="4"/>
        <v>0.10309278350515463</v>
      </c>
    </row>
    <row r="12" spans="1:12" ht="15" x14ac:dyDescent="0.2">
      <c r="A12" s="40">
        <f t="shared" si="3"/>
        <v>8</v>
      </c>
      <c r="B12" s="102" t="s">
        <v>1339</v>
      </c>
      <c r="C12" s="12" t="s">
        <v>191</v>
      </c>
      <c r="D12" s="161">
        <v>251.5</v>
      </c>
      <c r="E12" s="365"/>
      <c r="F12" s="161">
        <f t="shared" si="0"/>
        <v>251.5</v>
      </c>
      <c r="G12" s="161"/>
      <c r="H12" s="385">
        <v>276</v>
      </c>
      <c r="I12" s="365"/>
      <c r="J12" s="161">
        <f t="shared" si="1"/>
        <v>276</v>
      </c>
      <c r="K12" s="44">
        <f t="shared" si="2"/>
        <v>24.5</v>
      </c>
      <c r="L12" s="8">
        <f t="shared" si="4"/>
        <v>9.7415506958250492E-2</v>
      </c>
    </row>
    <row r="13" spans="1:12" ht="15" x14ac:dyDescent="0.2">
      <c r="A13" s="40">
        <f t="shared" si="3"/>
        <v>9</v>
      </c>
      <c r="B13" s="102" t="s">
        <v>1340</v>
      </c>
      <c r="C13" s="12" t="s">
        <v>191</v>
      </c>
      <c r="D13" s="161">
        <v>12.5</v>
      </c>
      <c r="E13" s="365"/>
      <c r="F13" s="161">
        <f t="shared" si="0"/>
        <v>12.5</v>
      </c>
      <c r="G13" s="161"/>
      <c r="H13" s="385">
        <v>14</v>
      </c>
      <c r="I13" s="365"/>
      <c r="J13" s="161">
        <f t="shared" si="1"/>
        <v>14</v>
      </c>
      <c r="K13" s="44">
        <f t="shared" si="2"/>
        <v>1.5</v>
      </c>
      <c r="L13" s="8">
        <f t="shared" si="4"/>
        <v>0.12</v>
      </c>
    </row>
    <row r="14" spans="1:12" ht="15" x14ac:dyDescent="0.2">
      <c r="A14" s="40"/>
      <c r="B14" s="102"/>
      <c r="C14" s="12"/>
      <c r="D14" s="161"/>
      <c r="E14" s="365"/>
      <c r="F14" s="161"/>
      <c r="G14" s="161"/>
      <c r="H14" s="161"/>
      <c r="I14" s="365"/>
      <c r="J14" s="161"/>
      <c r="K14" s="44"/>
      <c r="L14" s="8"/>
    </row>
    <row r="15" spans="1:12" ht="18.75" thickBot="1" x14ac:dyDescent="0.25">
      <c r="A15" s="40"/>
      <c r="B15" s="421" t="s">
        <v>1341</v>
      </c>
      <c r="C15" s="12"/>
      <c r="D15" s="161"/>
      <c r="E15" s="161"/>
      <c r="F15" s="161"/>
      <c r="G15" s="161"/>
      <c r="H15" s="161"/>
      <c r="I15" s="161"/>
      <c r="J15" s="161"/>
      <c r="K15" s="44"/>
      <c r="L15" s="8"/>
    </row>
    <row r="16" spans="1:12" ht="45.75" customHeight="1" thickTop="1" thickBot="1" x14ac:dyDescent="0.25">
      <c r="A16" s="40">
        <f>A13+1</f>
        <v>10</v>
      </c>
      <c r="B16" s="442" t="s">
        <v>1342</v>
      </c>
      <c r="C16" s="12"/>
      <c r="D16" s="733" t="s">
        <v>1343</v>
      </c>
      <c r="E16" s="734"/>
      <c r="F16" s="734"/>
      <c r="G16" s="734"/>
      <c r="H16" s="734"/>
      <c r="I16" s="734"/>
      <c r="J16" s="735"/>
      <c r="K16" s="44"/>
      <c r="L16" s="8"/>
    </row>
    <row r="17" spans="1:12" ht="15" x14ac:dyDescent="0.2">
      <c r="A17" s="40">
        <f>A16+1</f>
        <v>11</v>
      </c>
      <c r="B17" s="248" t="s">
        <v>1344</v>
      </c>
      <c r="C17" s="12" t="s">
        <v>11</v>
      </c>
      <c r="D17" s="161">
        <v>97</v>
      </c>
      <c r="E17" s="161"/>
      <c r="F17" s="161">
        <f>D17+E17</f>
        <v>97</v>
      </c>
      <c r="G17" s="161"/>
      <c r="H17" s="161">
        <v>106.67</v>
      </c>
      <c r="I17" s="161">
        <f>ROUND(H17*0.2,2)</f>
        <v>21.33</v>
      </c>
      <c r="J17" s="161">
        <f>H17+I17</f>
        <v>128</v>
      </c>
      <c r="K17" s="44">
        <f>J17-F17</f>
        <v>31</v>
      </c>
      <c r="L17" s="8">
        <f>IF(F17="","NEW",K17/F17)</f>
        <v>0.31958762886597936</v>
      </c>
    </row>
    <row r="18" spans="1:12" ht="15" x14ac:dyDescent="0.2">
      <c r="A18" s="40">
        <f>A17+1</f>
        <v>12</v>
      </c>
      <c r="B18" s="248" t="s">
        <v>1345</v>
      </c>
      <c r="C18" s="12" t="s">
        <v>11</v>
      </c>
      <c r="D18" s="161">
        <v>157</v>
      </c>
      <c r="E18" s="161"/>
      <c r="F18" s="161">
        <f>D18+E18</f>
        <v>157</v>
      </c>
      <c r="G18" s="161"/>
      <c r="H18" s="161">
        <v>172.5</v>
      </c>
      <c r="I18" s="161"/>
      <c r="J18" s="161">
        <f>H18+I18</f>
        <v>172.5</v>
      </c>
      <c r="K18" s="44">
        <f>J18-F18</f>
        <v>15.5</v>
      </c>
      <c r="L18" s="8">
        <f>IF(F18="","NEW",K18/F18)</f>
        <v>9.8726114649681534E-2</v>
      </c>
    </row>
    <row r="19" spans="1:12" ht="15" x14ac:dyDescent="0.2">
      <c r="A19" s="40">
        <f>A18+1</f>
        <v>13</v>
      </c>
      <c r="B19" s="102" t="s">
        <v>1346</v>
      </c>
      <c r="C19" s="12" t="s">
        <v>11</v>
      </c>
      <c r="D19" s="161">
        <v>157</v>
      </c>
      <c r="E19" s="161"/>
      <c r="F19" s="161">
        <f>D19+E19</f>
        <v>157</v>
      </c>
      <c r="G19" s="161"/>
      <c r="H19" s="161">
        <v>172.5</v>
      </c>
      <c r="I19" s="161"/>
      <c r="J19" s="161">
        <f>H19+I19</f>
        <v>172.5</v>
      </c>
      <c r="K19" s="44">
        <f>J19-F19</f>
        <v>15.5</v>
      </c>
      <c r="L19" s="8">
        <f>IF(F19="","NEW",K19/F19)</f>
        <v>9.8726114649681534E-2</v>
      </c>
    </row>
    <row r="20" spans="1:12" ht="15" x14ac:dyDescent="0.2">
      <c r="A20" s="40"/>
      <c r="B20" s="102"/>
      <c r="C20" s="12"/>
      <c r="D20" s="161"/>
      <c r="E20" s="161"/>
      <c r="F20" s="161"/>
      <c r="G20" s="161"/>
      <c r="H20" s="161"/>
      <c r="I20" s="161"/>
      <c r="J20" s="161"/>
      <c r="K20" s="44"/>
      <c r="L20" s="8"/>
    </row>
    <row r="21" spans="1:12" ht="18.75" thickBot="1" x14ac:dyDescent="0.25">
      <c r="A21" s="40"/>
      <c r="B21" s="412" t="s">
        <v>1347</v>
      </c>
      <c r="C21" s="12"/>
      <c r="D21" s="161"/>
      <c r="E21" s="161"/>
      <c r="F21" s="161"/>
      <c r="G21" s="161"/>
      <c r="H21" s="161"/>
      <c r="I21" s="161"/>
      <c r="J21" s="161"/>
      <c r="K21" s="44"/>
      <c r="L21" s="8"/>
    </row>
    <row r="22" spans="1:12" ht="30.75" thickTop="1" x14ac:dyDescent="0.2">
      <c r="A22" s="40">
        <f>A19+1</f>
        <v>14</v>
      </c>
      <c r="B22" s="208" t="s">
        <v>1348</v>
      </c>
      <c r="C22" s="17" t="s">
        <v>191</v>
      </c>
      <c r="D22" s="43">
        <v>90</v>
      </c>
      <c r="E22" s="43"/>
      <c r="F22" s="43">
        <f>D22+E22</f>
        <v>90</v>
      </c>
      <c r="G22" s="43"/>
      <c r="H22" s="43">
        <v>99</v>
      </c>
      <c r="I22" s="43"/>
      <c r="J22" s="43">
        <f>H22+I22</f>
        <v>99</v>
      </c>
      <c r="K22" s="44">
        <f>J22-F22</f>
        <v>9</v>
      </c>
      <c r="L22" s="8">
        <f>IF(F22="","NEW",K22/F22)</f>
        <v>0.1</v>
      </c>
    </row>
    <row r="23" spans="1:12" ht="15" x14ac:dyDescent="0.2">
      <c r="A23" s="40">
        <f>A22+1</f>
        <v>15</v>
      </c>
      <c r="B23" s="248" t="s">
        <v>1349</v>
      </c>
      <c r="C23" s="12" t="s">
        <v>191</v>
      </c>
      <c r="D23" s="161">
        <v>21</v>
      </c>
      <c r="E23" s="161"/>
      <c r="F23" s="161">
        <f>D23+E23</f>
        <v>21</v>
      </c>
      <c r="G23" s="161"/>
      <c r="H23" s="161">
        <v>23</v>
      </c>
      <c r="I23" s="161"/>
      <c r="J23" s="161">
        <f>H23+I23</f>
        <v>23</v>
      </c>
      <c r="K23" s="44">
        <f>J23-F23</f>
        <v>2</v>
      </c>
      <c r="L23" s="8">
        <f>IF(F23="","NEW",K23/F23)</f>
        <v>9.5238095238095233E-2</v>
      </c>
    </row>
    <row r="24" spans="1:12" ht="15" x14ac:dyDescent="0.2">
      <c r="A24" s="40">
        <f>A23+1</f>
        <v>16</v>
      </c>
      <c r="B24" s="248" t="s">
        <v>1350</v>
      </c>
      <c r="C24" s="12" t="s">
        <v>191</v>
      </c>
      <c r="D24" s="161">
        <v>23.5</v>
      </c>
      <c r="E24" s="161"/>
      <c r="F24" s="161">
        <f>D24+E24</f>
        <v>23.5</v>
      </c>
      <c r="G24" s="161"/>
      <c r="H24" s="161">
        <v>26</v>
      </c>
      <c r="I24" s="161"/>
      <c r="J24" s="161">
        <f>H24+I24</f>
        <v>26</v>
      </c>
      <c r="K24" s="44">
        <f>J24-F24</f>
        <v>2.5</v>
      </c>
      <c r="L24" s="8">
        <f>IF(F24="","NEW",K24/F24)</f>
        <v>0.10638297872340426</v>
      </c>
    </row>
    <row r="25" spans="1:12" ht="30" x14ac:dyDescent="0.2">
      <c r="A25" s="40">
        <f>A24+1</f>
        <v>17</v>
      </c>
      <c r="B25" s="500" t="s">
        <v>1351</v>
      </c>
      <c r="C25" s="12" t="s">
        <v>191</v>
      </c>
      <c r="D25" s="161">
        <v>46</v>
      </c>
      <c r="E25" s="161"/>
      <c r="F25" s="161">
        <f>D25+E25</f>
        <v>46</v>
      </c>
      <c r="G25" s="161"/>
      <c r="H25" s="161">
        <v>50.5</v>
      </c>
      <c r="I25" s="161"/>
      <c r="J25" s="161">
        <f>H25+I25</f>
        <v>50.5</v>
      </c>
      <c r="K25" s="44">
        <f>J25-F25</f>
        <v>4.5</v>
      </c>
      <c r="L25" s="8">
        <f>IF(F25="","NEW",K25/F25)</f>
        <v>9.7826086956521743E-2</v>
      </c>
    </row>
    <row r="26" spans="1:12" ht="15" x14ac:dyDescent="0.2">
      <c r="A26" s="40"/>
      <c r="B26" s="102"/>
      <c r="C26" s="12"/>
      <c r="D26" s="161"/>
      <c r="E26" s="161"/>
      <c r="F26" s="161"/>
      <c r="G26" s="161"/>
      <c r="H26" s="161"/>
      <c r="I26" s="161"/>
      <c r="J26" s="161"/>
      <c r="K26" s="44"/>
      <c r="L26" s="8"/>
    </row>
    <row r="27" spans="1:12" ht="18.75" thickBot="1" x14ac:dyDescent="0.25">
      <c r="A27" s="40"/>
      <c r="B27" s="412" t="s">
        <v>1352</v>
      </c>
      <c r="C27" s="12"/>
      <c r="D27" s="161"/>
      <c r="E27" s="161"/>
      <c r="F27" s="161"/>
      <c r="G27" s="161"/>
      <c r="H27" s="161"/>
      <c r="I27" s="161"/>
      <c r="J27" s="161"/>
      <c r="K27" s="44"/>
      <c r="L27" s="8"/>
    </row>
    <row r="28" spans="1:12" ht="15.75" thickTop="1" x14ac:dyDescent="0.2">
      <c r="A28" s="40">
        <f>A25+1</f>
        <v>18</v>
      </c>
      <c r="B28" s="248" t="s">
        <v>1353</v>
      </c>
      <c r="C28" s="12" t="s">
        <v>11</v>
      </c>
      <c r="D28" s="161">
        <v>97</v>
      </c>
      <c r="E28" s="161"/>
      <c r="F28" s="161">
        <f>D28+E28</f>
        <v>97</v>
      </c>
      <c r="G28" s="161"/>
      <c r="H28" s="161">
        <v>106.67</v>
      </c>
      <c r="I28" s="161">
        <f>ROUND(H28*0.2,2)</f>
        <v>21.33</v>
      </c>
      <c r="J28" s="161">
        <f>H28+I28</f>
        <v>128</v>
      </c>
      <c r="K28" s="44">
        <f>J28-F28</f>
        <v>31</v>
      </c>
      <c r="L28" s="8">
        <f>IF(F28="","NEW",K28/F28)</f>
        <v>0.31958762886597936</v>
      </c>
    </row>
    <row r="29" spans="1:12" ht="15" x14ac:dyDescent="0.2">
      <c r="A29" s="40"/>
      <c r="B29" s="102"/>
      <c r="C29" s="12"/>
      <c r="D29" s="161"/>
      <c r="E29" s="161"/>
      <c r="F29" s="161"/>
      <c r="G29" s="161"/>
      <c r="H29" s="161"/>
      <c r="I29" s="161"/>
      <c r="J29" s="161"/>
      <c r="K29" s="44"/>
      <c r="L29" s="8"/>
    </row>
    <row r="30" spans="1:12" ht="18.75" thickBot="1" x14ac:dyDescent="0.3">
      <c r="A30" s="40"/>
      <c r="B30" s="432" t="s">
        <v>1354</v>
      </c>
      <c r="C30" s="12"/>
      <c r="D30" s="161"/>
      <c r="E30" s="161"/>
      <c r="F30" s="161"/>
      <c r="G30" s="161"/>
      <c r="H30" s="636" t="s">
        <v>1355</v>
      </c>
      <c r="I30" s="637"/>
      <c r="J30" s="637"/>
      <c r="K30" s="637"/>
      <c r="L30" s="638"/>
    </row>
    <row r="31" spans="1:12" ht="15.75" thickTop="1" x14ac:dyDescent="0.2">
      <c r="A31" s="40">
        <f>A28+1</f>
        <v>19</v>
      </c>
      <c r="B31" s="197" t="s">
        <v>1356</v>
      </c>
      <c r="C31" s="12" t="s">
        <v>19</v>
      </c>
      <c r="D31" s="43">
        <v>45</v>
      </c>
      <c r="E31" s="161"/>
      <c r="F31" s="161">
        <f>D31+E31</f>
        <v>45</v>
      </c>
      <c r="G31" s="161"/>
      <c r="H31" s="366">
        <v>46</v>
      </c>
      <c r="I31" s="367"/>
      <c r="J31" s="368">
        <f>H31+I31</f>
        <v>46</v>
      </c>
      <c r="K31" s="369">
        <f>J31-F31</f>
        <v>1</v>
      </c>
      <c r="L31" s="370">
        <f>IF(F31="","NEW",K31/F31)</f>
        <v>2.2222222222222223E-2</v>
      </c>
    </row>
    <row r="32" spans="1:12" ht="30" x14ac:dyDescent="0.2">
      <c r="A32" s="40">
        <f>+A31+1</f>
        <v>20</v>
      </c>
      <c r="B32" s="197" t="s">
        <v>1357</v>
      </c>
      <c r="C32" s="17" t="s">
        <v>19</v>
      </c>
      <c r="D32" s="43">
        <v>61</v>
      </c>
      <c r="E32" s="43"/>
      <c r="F32" s="43">
        <f>D32+E32</f>
        <v>61</v>
      </c>
      <c r="G32" s="43"/>
      <c r="H32" s="366">
        <v>62</v>
      </c>
      <c r="I32" s="366"/>
      <c r="J32" s="371">
        <f>H32+I32</f>
        <v>62</v>
      </c>
      <c r="K32" s="369">
        <f>J32-F32</f>
        <v>1</v>
      </c>
      <c r="L32" s="370">
        <f>IF(F32="","NEW",K32/F32)</f>
        <v>1.6393442622950821E-2</v>
      </c>
    </row>
    <row r="33" spans="1:12" ht="15" x14ac:dyDescent="0.2">
      <c r="A33" s="40">
        <f>+A32+1</f>
        <v>21</v>
      </c>
      <c r="B33" s="197" t="s">
        <v>1358</v>
      </c>
      <c r="C33" s="12" t="s">
        <v>19</v>
      </c>
      <c r="D33" s="161">
        <v>128</v>
      </c>
      <c r="E33" s="161"/>
      <c r="F33" s="161">
        <f>D33+E33</f>
        <v>128</v>
      </c>
      <c r="G33" s="161"/>
      <c r="H33" s="367">
        <v>131</v>
      </c>
      <c r="I33" s="367"/>
      <c r="J33" s="368">
        <f>H33+I33</f>
        <v>131</v>
      </c>
      <c r="K33" s="369">
        <f>J33-F33</f>
        <v>3</v>
      </c>
      <c r="L33" s="370">
        <f>IF(F33="","NEW",K33/F33)</f>
        <v>2.34375E-2</v>
      </c>
    </row>
    <row r="34" spans="1:12" ht="15" x14ac:dyDescent="0.2">
      <c r="A34" s="40">
        <f>+A33+1</f>
        <v>22</v>
      </c>
      <c r="B34" s="197" t="s">
        <v>1359</v>
      </c>
      <c r="C34" s="12" t="s">
        <v>19</v>
      </c>
      <c r="D34" s="161">
        <v>50</v>
      </c>
      <c r="E34" s="161"/>
      <c r="F34" s="161">
        <f>D34+E34</f>
        <v>50</v>
      </c>
      <c r="G34" s="161"/>
      <c r="H34" s="367">
        <v>50</v>
      </c>
      <c r="I34" s="367"/>
      <c r="J34" s="368">
        <f>H34+I34</f>
        <v>50</v>
      </c>
      <c r="K34" s="369">
        <f>J34-F34</f>
        <v>0</v>
      </c>
      <c r="L34" s="370">
        <f>IF(F34="","NEW",K34/F34)</f>
        <v>0</v>
      </c>
    </row>
    <row r="35" spans="1:12" ht="15" x14ac:dyDescent="0.2">
      <c r="A35" s="40"/>
      <c r="B35" s="197"/>
      <c r="C35" s="12"/>
      <c r="D35" s="161"/>
      <c r="E35" s="161"/>
      <c r="F35" s="161"/>
      <c r="G35" s="161"/>
      <c r="H35" s="161"/>
      <c r="I35" s="161"/>
      <c r="J35" s="372"/>
      <c r="K35" s="373"/>
      <c r="L35" s="374"/>
    </row>
    <row r="36" spans="1:12" ht="18.75" thickBot="1" x14ac:dyDescent="0.3">
      <c r="A36" s="40"/>
      <c r="B36" s="415" t="s">
        <v>1360</v>
      </c>
      <c r="C36" s="12"/>
      <c r="D36" s="161"/>
      <c r="E36" s="161"/>
      <c r="F36" s="161"/>
      <c r="G36" s="161"/>
      <c r="H36" s="636" t="s">
        <v>1355</v>
      </c>
      <c r="I36" s="637"/>
      <c r="J36" s="637"/>
      <c r="K36" s="637"/>
      <c r="L36" s="638"/>
    </row>
    <row r="37" spans="1:12" ht="30.75" thickTop="1" x14ac:dyDescent="0.2">
      <c r="A37" s="40">
        <f>A34+1</f>
        <v>23</v>
      </c>
      <c r="B37" s="197" t="s">
        <v>1361</v>
      </c>
      <c r="C37" s="17" t="s">
        <v>19</v>
      </c>
      <c r="D37" s="43">
        <v>111</v>
      </c>
      <c r="E37" s="43"/>
      <c r="F37" s="43">
        <f t="shared" ref="F37:F44" si="8">D37+E37</f>
        <v>111</v>
      </c>
      <c r="G37" s="43"/>
      <c r="H37" s="375">
        <v>119</v>
      </c>
      <c r="I37" s="375"/>
      <c r="J37" s="376">
        <f t="shared" ref="J37:J44" si="9">H37+I37</f>
        <v>119</v>
      </c>
      <c r="K37" s="377">
        <f t="shared" ref="K37:K44" si="10">J37-F37</f>
        <v>8</v>
      </c>
      <c r="L37" s="378">
        <f t="shared" ref="L37:L44" si="11">IF(F37="","NEW",K37/F37)</f>
        <v>7.2072072072072071E-2</v>
      </c>
    </row>
    <row r="38" spans="1:12" ht="15" x14ac:dyDescent="0.2">
      <c r="A38" s="40">
        <f t="shared" ref="A38:A44" si="12">+A37+1</f>
        <v>24</v>
      </c>
      <c r="B38" s="197" t="s">
        <v>1362</v>
      </c>
      <c r="C38" s="12" t="s">
        <v>19</v>
      </c>
      <c r="D38" s="161">
        <v>55</v>
      </c>
      <c r="E38" s="161"/>
      <c r="F38" s="161">
        <f t="shared" si="8"/>
        <v>55</v>
      </c>
      <c r="G38" s="161"/>
      <c r="H38" s="379">
        <v>59</v>
      </c>
      <c r="I38" s="379"/>
      <c r="J38" s="380">
        <f t="shared" si="9"/>
        <v>59</v>
      </c>
      <c r="K38" s="377">
        <f t="shared" si="10"/>
        <v>4</v>
      </c>
      <c r="L38" s="378">
        <f t="shared" si="11"/>
        <v>7.2727272727272724E-2</v>
      </c>
    </row>
    <row r="39" spans="1:12" ht="30" x14ac:dyDescent="0.2">
      <c r="A39" s="40">
        <f t="shared" si="12"/>
        <v>25</v>
      </c>
      <c r="B39" s="197" t="s">
        <v>1363</v>
      </c>
      <c r="C39" s="17" t="s">
        <v>19</v>
      </c>
      <c r="D39" s="43">
        <v>37</v>
      </c>
      <c r="E39" s="43"/>
      <c r="F39" s="43">
        <f t="shared" si="8"/>
        <v>37</v>
      </c>
      <c r="G39" s="43"/>
      <c r="H39" s="375">
        <v>40</v>
      </c>
      <c r="I39" s="375"/>
      <c r="J39" s="376">
        <f t="shared" si="9"/>
        <v>40</v>
      </c>
      <c r="K39" s="377">
        <f t="shared" si="10"/>
        <v>3</v>
      </c>
      <c r="L39" s="378">
        <f t="shared" si="11"/>
        <v>8.1081081081081086E-2</v>
      </c>
    </row>
    <row r="40" spans="1:12" ht="15" x14ac:dyDescent="0.2">
      <c r="A40" s="40">
        <f t="shared" si="12"/>
        <v>26</v>
      </c>
      <c r="B40" s="197" t="s">
        <v>1364</v>
      </c>
      <c r="C40" s="12" t="s">
        <v>19</v>
      </c>
      <c r="D40" s="161">
        <v>37</v>
      </c>
      <c r="E40" s="161"/>
      <c r="F40" s="161">
        <f t="shared" si="8"/>
        <v>37</v>
      </c>
      <c r="G40" s="161"/>
      <c r="H40" s="379">
        <v>37</v>
      </c>
      <c r="I40" s="379"/>
      <c r="J40" s="380">
        <f t="shared" si="9"/>
        <v>37</v>
      </c>
      <c r="K40" s="377">
        <f t="shared" si="10"/>
        <v>0</v>
      </c>
      <c r="L40" s="378">
        <f t="shared" si="11"/>
        <v>0</v>
      </c>
    </row>
    <row r="41" spans="1:12" ht="15" x14ac:dyDescent="0.2">
      <c r="A41" s="40">
        <f t="shared" si="12"/>
        <v>27</v>
      </c>
      <c r="B41" s="197" t="s">
        <v>1365</v>
      </c>
      <c r="C41" s="12" t="s">
        <v>19</v>
      </c>
      <c r="D41" s="161">
        <v>500</v>
      </c>
      <c r="E41" s="161"/>
      <c r="F41" s="161">
        <f t="shared" si="8"/>
        <v>500</v>
      </c>
      <c r="G41" s="161"/>
      <c r="H41" s="379">
        <v>500</v>
      </c>
      <c r="I41" s="379"/>
      <c r="J41" s="380">
        <f t="shared" si="9"/>
        <v>500</v>
      </c>
      <c r="K41" s="377">
        <f t="shared" si="10"/>
        <v>0</v>
      </c>
      <c r="L41" s="378">
        <f t="shared" si="11"/>
        <v>0</v>
      </c>
    </row>
    <row r="42" spans="1:12" ht="15" x14ac:dyDescent="0.2">
      <c r="A42" s="40">
        <f t="shared" si="12"/>
        <v>28</v>
      </c>
      <c r="B42" s="197" t="s">
        <v>1366</v>
      </c>
      <c r="C42" s="12" t="s">
        <v>19</v>
      </c>
      <c r="D42" s="161">
        <v>36</v>
      </c>
      <c r="E42" s="161"/>
      <c r="F42" s="161">
        <f t="shared" si="8"/>
        <v>36</v>
      </c>
      <c r="G42" s="161"/>
      <c r="H42" s="379">
        <v>36</v>
      </c>
      <c r="I42" s="379"/>
      <c r="J42" s="380">
        <f t="shared" si="9"/>
        <v>36</v>
      </c>
      <c r="K42" s="377">
        <f t="shared" si="10"/>
        <v>0</v>
      </c>
      <c r="L42" s="378">
        <f t="shared" si="11"/>
        <v>0</v>
      </c>
    </row>
    <row r="43" spans="1:12" ht="15" x14ac:dyDescent="0.2">
      <c r="A43" s="40">
        <f t="shared" si="12"/>
        <v>29</v>
      </c>
      <c r="B43" s="197" t="s">
        <v>1367</v>
      </c>
      <c r="C43" s="12" t="s">
        <v>19</v>
      </c>
      <c r="D43" s="161">
        <v>36</v>
      </c>
      <c r="E43" s="161"/>
      <c r="F43" s="161">
        <f t="shared" si="8"/>
        <v>36</v>
      </c>
      <c r="G43" s="161"/>
      <c r="H43" s="379">
        <v>36</v>
      </c>
      <c r="I43" s="379"/>
      <c r="J43" s="380">
        <f t="shared" si="9"/>
        <v>36</v>
      </c>
      <c r="K43" s="377">
        <f t="shared" si="10"/>
        <v>0</v>
      </c>
      <c r="L43" s="378">
        <f t="shared" si="11"/>
        <v>0</v>
      </c>
    </row>
    <row r="44" spans="1:12" ht="15" x14ac:dyDescent="0.2">
      <c r="A44" s="40">
        <f t="shared" si="12"/>
        <v>30</v>
      </c>
      <c r="B44" s="197" t="s">
        <v>1368</v>
      </c>
      <c r="C44" s="12" t="s">
        <v>19</v>
      </c>
      <c r="D44" s="161">
        <v>36</v>
      </c>
      <c r="E44" s="161"/>
      <c r="F44" s="161">
        <f t="shared" si="8"/>
        <v>36</v>
      </c>
      <c r="G44" s="161"/>
      <c r="H44" s="379">
        <v>36</v>
      </c>
      <c r="I44" s="379"/>
      <c r="J44" s="380">
        <f t="shared" si="9"/>
        <v>36</v>
      </c>
      <c r="K44" s="377">
        <f t="shared" si="10"/>
        <v>0</v>
      </c>
      <c r="L44" s="378">
        <f t="shared" si="11"/>
        <v>0</v>
      </c>
    </row>
    <row r="45" spans="1:12" ht="14.25" customHeight="1" x14ac:dyDescent="0.2">
      <c r="A45" s="40"/>
      <c r="B45" s="197"/>
      <c r="C45" s="12"/>
      <c r="D45" s="161"/>
      <c r="E45" s="161"/>
      <c r="F45" s="161"/>
      <c r="G45" s="161"/>
      <c r="H45" s="161"/>
      <c r="I45" s="161"/>
      <c r="J45" s="372"/>
      <c r="K45" s="373"/>
      <c r="L45" s="374"/>
    </row>
    <row r="46" spans="1:12" ht="18.75" thickBot="1" x14ac:dyDescent="0.3">
      <c r="A46" s="40"/>
      <c r="B46" s="432" t="s">
        <v>1369</v>
      </c>
      <c r="C46" s="12"/>
      <c r="D46" s="161"/>
      <c r="E46" s="161"/>
      <c r="F46" s="161"/>
      <c r="G46" s="161"/>
      <c r="H46" s="161"/>
      <c r="I46" s="161"/>
      <c r="J46" s="161"/>
      <c r="K46" s="44"/>
      <c r="L46" s="8"/>
    </row>
    <row r="47" spans="1:12" ht="15.75" thickTop="1" x14ac:dyDescent="0.2">
      <c r="A47" s="40">
        <f>+A44+1</f>
        <v>31</v>
      </c>
      <c r="B47" s="248" t="s">
        <v>1370</v>
      </c>
      <c r="C47" s="12" t="s">
        <v>191</v>
      </c>
      <c r="D47" s="161">
        <v>1650</v>
      </c>
      <c r="E47" s="161"/>
      <c r="F47" s="161">
        <f t="shared" ref="F47:F52" si="13">D47+E47</f>
        <v>1650</v>
      </c>
      <c r="G47" s="161"/>
      <c r="H47" s="161">
        <v>1815</v>
      </c>
      <c r="I47" s="161"/>
      <c r="J47" s="161">
        <f t="shared" ref="J47:J52" si="14">H47+I47</f>
        <v>1815</v>
      </c>
      <c r="K47" s="44">
        <f t="shared" ref="K47:K52" si="15">J47-F47</f>
        <v>165</v>
      </c>
      <c r="L47" s="8">
        <f t="shared" ref="L47:L52" si="16">IF(F47="","NEW",K47/F47)</f>
        <v>0.1</v>
      </c>
    </row>
    <row r="48" spans="1:12" ht="15" x14ac:dyDescent="0.2">
      <c r="A48" s="40">
        <f>+A47+1</f>
        <v>32</v>
      </c>
      <c r="B48" s="248" t="s">
        <v>1371</v>
      </c>
      <c r="C48" s="12" t="s">
        <v>191</v>
      </c>
      <c r="D48" s="161">
        <v>1247</v>
      </c>
      <c r="E48" s="161"/>
      <c r="F48" s="161">
        <f t="shared" si="13"/>
        <v>1247</v>
      </c>
      <c r="G48" s="161"/>
      <c r="H48" s="161">
        <v>1372</v>
      </c>
      <c r="I48" s="161"/>
      <c r="J48" s="161">
        <f t="shared" si="14"/>
        <v>1372</v>
      </c>
      <c r="K48" s="44">
        <f t="shared" si="15"/>
        <v>125</v>
      </c>
      <c r="L48" s="8">
        <f t="shared" si="16"/>
        <v>0.10024057738572574</v>
      </c>
    </row>
    <row r="49" spans="1:13" ht="15" x14ac:dyDescent="0.2">
      <c r="A49" s="40">
        <f>+A48+1</f>
        <v>33</v>
      </c>
      <c r="B49" s="248" t="s">
        <v>1372</v>
      </c>
      <c r="C49" s="12" t="s">
        <v>191</v>
      </c>
      <c r="D49" s="161">
        <v>1247</v>
      </c>
      <c r="E49" s="161"/>
      <c r="F49" s="161">
        <f t="shared" si="13"/>
        <v>1247</v>
      </c>
      <c r="G49" s="161"/>
      <c r="H49" s="161">
        <v>1372</v>
      </c>
      <c r="I49" s="161"/>
      <c r="J49" s="161">
        <f t="shared" si="14"/>
        <v>1372</v>
      </c>
      <c r="K49" s="44">
        <f t="shared" si="15"/>
        <v>125</v>
      </c>
      <c r="L49" s="8">
        <f t="shared" si="16"/>
        <v>0.10024057738572574</v>
      </c>
    </row>
    <row r="50" spans="1:13" ht="15" x14ac:dyDescent="0.2">
      <c r="A50" s="40">
        <f>+A49+1</f>
        <v>34</v>
      </c>
      <c r="B50" s="102" t="s">
        <v>1373</v>
      </c>
      <c r="C50" s="12" t="s">
        <v>191</v>
      </c>
      <c r="D50" s="161">
        <v>1247</v>
      </c>
      <c r="E50" s="161"/>
      <c r="F50" s="161">
        <f t="shared" si="13"/>
        <v>1247</v>
      </c>
      <c r="G50" s="161"/>
      <c r="H50" s="161">
        <v>1372</v>
      </c>
      <c r="I50" s="161"/>
      <c r="J50" s="161">
        <f t="shared" si="14"/>
        <v>1372</v>
      </c>
      <c r="K50" s="44">
        <f t="shared" si="15"/>
        <v>125</v>
      </c>
      <c r="L50" s="8">
        <f t="shared" si="16"/>
        <v>0.10024057738572574</v>
      </c>
    </row>
    <row r="51" spans="1:13" ht="15" x14ac:dyDescent="0.2">
      <c r="A51" s="40">
        <f>+A50+1</f>
        <v>35</v>
      </c>
      <c r="B51" s="102" t="s">
        <v>1374</v>
      </c>
      <c r="C51" s="12" t="s">
        <v>191</v>
      </c>
      <c r="D51" s="161">
        <v>90</v>
      </c>
      <c r="E51" s="161"/>
      <c r="F51" s="161">
        <f t="shared" si="13"/>
        <v>90</v>
      </c>
      <c r="G51" s="161"/>
      <c r="H51" s="161">
        <v>99</v>
      </c>
      <c r="I51" s="161"/>
      <c r="J51" s="161">
        <f t="shared" si="14"/>
        <v>99</v>
      </c>
      <c r="K51" s="44">
        <f t="shared" si="15"/>
        <v>9</v>
      </c>
      <c r="L51" s="8">
        <f t="shared" si="16"/>
        <v>0.1</v>
      </c>
    </row>
    <row r="52" spans="1:13" ht="15" x14ac:dyDescent="0.2">
      <c r="A52" s="40">
        <f>+A51+1</f>
        <v>36</v>
      </c>
      <c r="B52" s="102" t="s">
        <v>1375</v>
      </c>
      <c r="C52" s="12" t="s">
        <v>191</v>
      </c>
      <c r="D52" s="161">
        <v>31</v>
      </c>
      <c r="E52" s="161"/>
      <c r="F52" s="161">
        <f t="shared" si="13"/>
        <v>31</v>
      </c>
      <c r="G52" s="161"/>
      <c r="H52" s="161">
        <v>34</v>
      </c>
      <c r="I52" s="161"/>
      <c r="J52" s="161">
        <f t="shared" si="14"/>
        <v>34</v>
      </c>
      <c r="K52" s="44">
        <f t="shared" si="15"/>
        <v>3</v>
      </c>
      <c r="L52" s="8">
        <f t="shared" si="16"/>
        <v>9.6774193548387094E-2</v>
      </c>
    </row>
    <row r="53" spans="1:13" ht="15" x14ac:dyDescent="0.2">
      <c r="A53" s="40"/>
      <c r="B53" s="102"/>
      <c r="C53" s="12"/>
      <c r="D53" s="161"/>
      <c r="E53" s="161"/>
      <c r="F53" s="161"/>
      <c r="G53" s="161"/>
      <c r="H53" s="161"/>
      <c r="I53" s="161"/>
      <c r="J53" s="161"/>
      <c r="K53" s="44"/>
      <c r="L53" s="8"/>
    </row>
    <row r="54" spans="1:13" ht="18.75" thickBot="1" x14ac:dyDescent="0.3">
      <c r="A54" s="40"/>
      <c r="B54" s="432" t="s">
        <v>1376</v>
      </c>
      <c r="C54" s="12"/>
      <c r="D54" s="161"/>
      <c r="E54" s="161"/>
      <c r="F54" s="161"/>
      <c r="G54" s="161"/>
      <c r="H54" s="161"/>
      <c r="I54" s="161"/>
      <c r="J54" s="161"/>
      <c r="K54" s="44"/>
      <c r="L54" s="8"/>
    </row>
    <row r="55" spans="1:13" ht="18" thickTop="1" thickBot="1" x14ac:dyDescent="0.3">
      <c r="A55" s="40"/>
      <c r="B55" s="433" t="s">
        <v>1377</v>
      </c>
      <c r="C55" s="12"/>
      <c r="D55" s="161"/>
      <c r="E55" s="161"/>
      <c r="F55" s="161"/>
      <c r="G55" s="161"/>
      <c r="H55" s="161"/>
      <c r="I55" s="161"/>
      <c r="J55" s="161"/>
      <c r="K55" s="44"/>
      <c r="L55" s="8"/>
    </row>
    <row r="56" spans="1:13" ht="15" customHeight="1" x14ac:dyDescent="0.2">
      <c r="A56" s="40">
        <f>A52+1</f>
        <v>37</v>
      </c>
      <c r="B56" s="248" t="s">
        <v>1378</v>
      </c>
      <c r="C56" s="12" t="s">
        <v>191</v>
      </c>
      <c r="D56" s="161">
        <v>348</v>
      </c>
      <c r="E56" s="246"/>
      <c r="F56" s="161">
        <f>D56+E56</f>
        <v>348</v>
      </c>
      <c r="G56" s="161"/>
      <c r="H56" s="161">
        <v>383</v>
      </c>
      <c r="I56" s="246"/>
      <c r="J56" s="161">
        <f>H56+I56</f>
        <v>383</v>
      </c>
      <c r="K56" s="44">
        <f>J56-F56</f>
        <v>35</v>
      </c>
      <c r="L56" s="8">
        <f>IF(F56="","NEW",K56/F56)</f>
        <v>0.10057471264367816</v>
      </c>
    </row>
    <row r="57" spans="1:13" ht="15" customHeight="1" x14ac:dyDescent="0.2">
      <c r="A57" s="40">
        <f>A56+1</f>
        <v>38</v>
      </c>
      <c r="B57" s="248" t="s">
        <v>1379</v>
      </c>
      <c r="C57" s="12" t="s">
        <v>191</v>
      </c>
      <c r="D57" s="161">
        <v>58.5</v>
      </c>
      <c r="E57" s="246"/>
      <c r="F57" s="161">
        <f>D57+E57</f>
        <v>58.5</v>
      </c>
      <c r="G57" s="161"/>
      <c r="H57" s="161">
        <v>64</v>
      </c>
      <c r="I57" s="246"/>
      <c r="J57" s="161">
        <f>H57+I57</f>
        <v>64</v>
      </c>
      <c r="K57" s="44">
        <f>J57-F57</f>
        <v>5.5</v>
      </c>
      <c r="L57" s="8">
        <f>IF(F57="","NEW",K57/F57)</f>
        <v>9.4017094017094016E-2</v>
      </c>
    </row>
    <row r="58" spans="1:13" ht="15.75" x14ac:dyDescent="0.25">
      <c r="A58" s="40"/>
      <c r="B58" s="102"/>
      <c r="C58" s="12"/>
      <c r="D58" s="161"/>
      <c r="E58" s="246"/>
      <c r="F58" s="381"/>
      <c r="G58" s="161"/>
      <c r="H58" s="381"/>
      <c r="I58" s="246"/>
      <c r="J58" s="381"/>
      <c r="K58" s="44"/>
      <c r="L58" s="8"/>
      <c r="M58" s="382"/>
    </row>
    <row r="59" spans="1:13" ht="17.25" thickBot="1" x14ac:dyDescent="0.25">
      <c r="A59" s="40"/>
      <c r="B59" s="399" t="s">
        <v>1380</v>
      </c>
      <c r="C59" s="12"/>
      <c r="D59" s="161"/>
      <c r="E59" s="246"/>
      <c r="F59" s="381"/>
      <c r="G59" s="161"/>
      <c r="H59" s="381"/>
      <c r="I59" s="246"/>
      <c r="J59" s="381"/>
      <c r="K59" s="44"/>
      <c r="L59" s="8"/>
      <c r="M59" s="324"/>
    </row>
    <row r="60" spans="1:13" ht="15" customHeight="1" x14ac:dyDescent="0.2">
      <c r="A60" s="40">
        <f>+A57+1</f>
        <v>39</v>
      </c>
      <c r="B60" s="248" t="s">
        <v>1378</v>
      </c>
      <c r="C60" s="12" t="s">
        <v>191</v>
      </c>
      <c r="D60" s="161">
        <v>310</v>
      </c>
      <c r="E60" s="246"/>
      <c r="F60" s="161">
        <f>D60+E60</f>
        <v>310</v>
      </c>
      <c r="G60" s="161"/>
      <c r="H60" s="161">
        <v>341</v>
      </c>
      <c r="I60" s="246"/>
      <c r="J60" s="161">
        <f>H60+I60</f>
        <v>341</v>
      </c>
      <c r="K60" s="44">
        <f>J60-F60</f>
        <v>31</v>
      </c>
      <c r="L60" s="8">
        <f>IF(F60="","NEW",K60/F60)</f>
        <v>0.1</v>
      </c>
    </row>
    <row r="61" spans="1:13" ht="15" customHeight="1" x14ac:dyDescent="0.2">
      <c r="A61" s="40">
        <f>A60+1</f>
        <v>40</v>
      </c>
      <c r="B61" s="248" t="s">
        <v>1381</v>
      </c>
      <c r="C61" s="12" t="s">
        <v>191</v>
      </c>
      <c r="D61" s="161">
        <v>58.5</v>
      </c>
      <c r="E61" s="246"/>
      <c r="F61" s="161">
        <f>D61+E61</f>
        <v>58.5</v>
      </c>
      <c r="G61" s="161"/>
      <c r="H61" s="161">
        <v>64</v>
      </c>
      <c r="I61" s="246"/>
      <c r="J61" s="161">
        <f>H61+I61</f>
        <v>64</v>
      </c>
      <c r="K61" s="44">
        <f>J61-F61</f>
        <v>5.5</v>
      </c>
      <c r="L61" s="8">
        <f>IF(F61="","NEW",K61/F61)</f>
        <v>9.4017094017094016E-2</v>
      </c>
    </row>
    <row r="62" spans="1:13" ht="15" customHeight="1" x14ac:dyDescent="0.2">
      <c r="A62" s="159"/>
      <c r="B62" s="102"/>
      <c r="C62" s="12"/>
      <c r="D62" s="161"/>
      <c r="E62" s="246"/>
      <c r="F62" s="381"/>
      <c r="G62" s="161"/>
      <c r="H62" s="161"/>
      <c r="I62" s="246"/>
      <c r="J62" s="381"/>
      <c r="K62" s="44"/>
      <c r="L62" s="8"/>
    </row>
    <row r="63" spans="1:13" ht="17.25" thickBot="1" x14ac:dyDescent="0.25">
      <c r="A63" s="40"/>
      <c r="B63" s="399" t="s">
        <v>1382</v>
      </c>
      <c r="C63" s="12"/>
      <c r="D63" s="161"/>
      <c r="E63" s="246"/>
      <c r="F63" s="381"/>
      <c r="G63" s="161"/>
      <c r="H63" s="161"/>
      <c r="I63" s="246"/>
      <c r="J63" s="381"/>
      <c r="K63" s="44"/>
      <c r="L63" s="8"/>
    </row>
    <row r="64" spans="1:13" ht="30" x14ac:dyDescent="0.2">
      <c r="A64" s="40">
        <f>A61+1</f>
        <v>41</v>
      </c>
      <c r="B64" s="197" t="s">
        <v>1383</v>
      </c>
      <c r="C64" s="17" t="s">
        <v>191</v>
      </c>
      <c r="D64" s="43">
        <v>351</v>
      </c>
      <c r="E64" s="383"/>
      <c r="F64" s="43">
        <f t="shared" ref="F64:F69" si="17">D64+E64</f>
        <v>351</v>
      </c>
      <c r="G64" s="43"/>
      <c r="H64" s="43">
        <v>384.5</v>
      </c>
      <c r="I64" s="383"/>
      <c r="J64" s="43">
        <f t="shared" ref="J64:J68" si="18">H64+I64</f>
        <v>384.5</v>
      </c>
      <c r="K64" s="44">
        <f t="shared" ref="K64:K68" si="19">J64-F64</f>
        <v>33.5</v>
      </c>
      <c r="L64" s="8">
        <f t="shared" ref="L64:L68" si="20">IF(F64="","NEW",K64/F64)</f>
        <v>9.5441595441595445E-2</v>
      </c>
    </row>
    <row r="65" spans="1:12" ht="30" x14ac:dyDescent="0.2">
      <c r="A65" s="40">
        <f>A64+1</f>
        <v>42</v>
      </c>
      <c r="B65" s="197" t="s">
        <v>1384</v>
      </c>
      <c r="C65" s="17" t="s">
        <v>191</v>
      </c>
      <c r="D65" s="43">
        <v>16.670000000000002</v>
      </c>
      <c r="E65" s="43">
        <f>ROUND(D65*0.2,2)</f>
        <v>3.33</v>
      </c>
      <c r="F65" s="43">
        <f t="shared" si="17"/>
        <v>20</v>
      </c>
      <c r="G65" s="161"/>
      <c r="H65" s="43">
        <v>18.329999999999998</v>
      </c>
      <c r="I65" s="43">
        <f>ROUND(H65*0.2,2)</f>
        <v>3.67</v>
      </c>
      <c r="J65" s="43">
        <f t="shared" si="18"/>
        <v>22</v>
      </c>
      <c r="K65" s="44">
        <f t="shared" si="19"/>
        <v>2</v>
      </c>
      <c r="L65" s="8">
        <f t="shared" si="20"/>
        <v>0.1</v>
      </c>
    </row>
    <row r="66" spans="1:12" ht="15" customHeight="1" x14ac:dyDescent="0.2">
      <c r="A66" s="40">
        <f t="shared" ref="A66:A69" si="21">+A65+1</f>
        <v>43</v>
      </c>
      <c r="B66" s="248" t="s">
        <v>1385</v>
      </c>
      <c r="C66" s="12" t="s">
        <v>191</v>
      </c>
      <c r="D66" s="161">
        <v>303</v>
      </c>
      <c r="E66" s="246"/>
      <c r="F66" s="161">
        <f t="shared" si="17"/>
        <v>303</v>
      </c>
      <c r="G66" s="161"/>
      <c r="H66" s="161">
        <v>333</v>
      </c>
      <c r="I66" s="246"/>
      <c r="J66" s="161">
        <f t="shared" si="18"/>
        <v>333</v>
      </c>
      <c r="K66" s="44">
        <f t="shared" si="19"/>
        <v>30</v>
      </c>
      <c r="L66" s="8">
        <f t="shared" si="20"/>
        <v>9.9009900990099015E-2</v>
      </c>
    </row>
    <row r="67" spans="1:12" ht="15" customHeight="1" x14ac:dyDescent="0.2">
      <c r="A67" s="40">
        <f t="shared" si="21"/>
        <v>44</v>
      </c>
      <c r="B67" s="248" t="s">
        <v>1386</v>
      </c>
      <c r="C67" s="12" t="s">
        <v>191</v>
      </c>
      <c r="D67" s="161">
        <v>62</v>
      </c>
      <c r="E67" s="246"/>
      <c r="F67" s="161">
        <f t="shared" si="17"/>
        <v>62</v>
      </c>
      <c r="G67" s="161"/>
      <c r="H67" s="161">
        <v>68.5</v>
      </c>
      <c r="I67" s="246"/>
      <c r="J67" s="161">
        <f t="shared" si="18"/>
        <v>68.5</v>
      </c>
      <c r="K67" s="44">
        <f t="shared" si="19"/>
        <v>6.5</v>
      </c>
      <c r="L67" s="8">
        <f t="shared" si="20"/>
        <v>0.10483870967741936</v>
      </c>
    </row>
    <row r="68" spans="1:12" ht="15" x14ac:dyDescent="0.2">
      <c r="A68" s="40">
        <f t="shared" si="21"/>
        <v>45</v>
      </c>
      <c r="B68" s="102" t="s">
        <v>1387</v>
      </c>
      <c r="C68" s="12" t="s">
        <v>191</v>
      </c>
      <c r="D68" s="161">
        <v>79.5</v>
      </c>
      <c r="E68" s="161"/>
      <c r="F68" s="161">
        <f t="shared" si="17"/>
        <v>79.5</v>
      </c>
      <c r="G68" s="161"/>
      <c r="H68" s="161">
        <v>87.5</v>
      </c>
      <c r="I68" s="246"/>
      <c r="J68" s="161">
        <f t="shared" si="18"/>
        <v>87.5</v>
      </c>
      <c r="K68" s="44">
        <f t="shared" si="19"/>
        <v>8</v>
      </c>
      <c r="L68" s="8">
        <f t="shared" si="20"/>
        <v>0.10062893081761007</v>
      </c>
    </row>
    <row r="69" spans="1:12" ht="15" x14ac:dyDescent="0.2">
      <c r="A69" s="40">
        <f t="shared" si="21"/>
        <v>46</v>
      </c>
      <c r="B69" s="102" t="s">
        <v>1388</v>
      </c>
      <c r="C69" s="12" t="s">
        <v>11</v>
      </c>
      <c r="D69" s="161">
        <v>30</v>
      </c>
      <c r="E69" s="161"/>
      <c r="F69" s="161">
        <f t="shared" si="17"/>
        <v>30</v>
      </c>
      <c r="G69" s="161"/>
      <c r="H69" s="161">
        <v>33</v>
      </c>
      <c r="I69" s="161"/>
      <c r="J69" s="161">
        <f>H69+I69</f>
        <v>33</v>
      </c>
      <c r="K69" s="44">
        <f>J69-F69</f>
        <v>3</v>
      </c>
      <c r="L69" s="8">
        <f>IF(F69="","NEW",K69/F69)</f>
        <v>0.1</v>
      </c>
    </row>
    <row r="70" spans="1:12" ht="15" x14ac:dyDescent="0.2">
      <c r="A70" s="40"/>
      <c r="B70" s="102"/>
      <c r="C70" s="12"/>
      <c r="D70" s="161"/>
      <c r="E70" s="161"/>
      <c r="F70" s="161"/>
      <c r="G70" s="161"/>
      <c r="H70" s="161"/>
      <c r="I70" s="161"/>
      <c r="J70" s="161"/>
      <c r="K70" s="44"/>
      <c r="L70" s="8"/>
    </row>
    <row r="71" spans="1:12" ht="17.25" thickBot="1" x14ac:dyDescent="0.3">
      <c r="A71" s="40"/>
      <c r="B71" s="433" t="s">
        <v>1389</v>
      </c>
      <c r="C71" s="12"/>
      <c r="D71" s="161"/>
      <c r="E71" s="161"/>
      <c r="F71" s="161"/>
      <c r="G71" s="161"/>
      <c r="H71" s="161"/>
      <c r="I71" s="161"/>
      <c r="J71" s="161"/>
      <c r="K71" s="44"/>
      <c r="L71" s="8"/>
    </row>
    <row r="72" spans="1:12" ht="15" x14ac:dyDescent="0.2">
      <c r="A72" s="40">
        <f>A69+1</f>
        <v>47</v>
      </c>
      <c r="B72" s="248" t="s">
        <v>1390</v>
      </c>
      <c r="C72" s="12" t="s">
        <v>191</v>
      </c>
      <c r="D72" s="161">
        <v>1277</v>
      </c>
      <c r="E72" s="161"/>
      <c r="F72" s="161">
        <f>D72+E72</f>
        <v>1277</v>
      </c>
      <c r="G72" s="161"/>
      <c r="H72" s="161">
        <v>1405</v>
      </c>
      <c r="I72" s="161"/>
      <c r="J72" s="161">
        <f>H72+I72</f>
        <v>1405</v>
      </c>
      <c r="K72" s="44">
        <f>J72-F72</f>
        <v>128</v>
      </c>
      <c r="L72" s="8">
        <f>IF(F72="","NEW",K72/F72)</f>
        <v>0.10023492560689115</v>
      </c>
    </row>
    <row r="73" spans="1:12" ht="15" x14ac:dyDescent="0.2">
      <c r="A73" s="40">
        <f>+A72+1</f>
        <v>48</v>
      </c>
      <c r="B73" s="248" t="s">
        <v>1391</v>
      </c>
      <c r="C73" s="12" t="s">
        <v>191</v>
      </c>
      <c r="D73" s="161">
        <v>1070</v>
      </c>
      <c r="E73" s="161"/>
      <c r="F73" s="161">
        <f>D73+E73</f>
        <v>1070</v>
      </c>
      <c r="G73" s="161"/>
      <c r="H73" s="161">
        <v>1177</v>
      </c>
      <c r="I73" s="161"/>
      <c r="J73" s="161">
        <f>H73+I73</f>
        <v>1177</v>
      </c>
      <c r="K73" s="44">
        <f>J73-F73</f>
        <v>107</v>
      </c>
      <c r="L73" s="8">
        <f>IF(F73="","NEW",K73/F73)</f>
        <v>0.1</v>
      </c>
    </row>
    <row r="74" spans="1:12" ht="15" x14ac:dyDescent="0.2">
      <c r="A74" s="40">
        <f>+A73+1</f>
        <v>49</v>
      </c>
      <c r="B74" s="248" t="s">
        <v>1392</v>
      </c>
      <c r="C74" s="12" t="s">
        <v>191</v>
      </c>
      <c r="D74" s="161">
        <v>860</v>
      </c>
      <c r="E74" s="161"/>
      <c r="F74" s="161">
        <f>D74+E74</f>
        <v>860</v>
      </c>
      <c r="G74" s="161"/>
      <c r="H74" s="161">
        <v>946</v>
      </c>
      <c r="I74" s="161"/>
      <c r="J74" s="161">
        <f>H74+I74</f>
        <v>946</v>
      </c>
      <c r="K74" s="44">
        <f>J74-F74</f>
        <v>86</v>
      </c>
      <c r="L74" s="8">
        <f>IF(F74="","NEW",K74/F74)</f>
        <v>0.1</v>
      </c>
    </row>
    <row r="75" spans="1:12" ht="15" x14ac:dyDescent="0.2">
      <c r="A75" s="40">
        <f>+A74+1</f>
        <v>50</v>
      </c>
      <c r="B75" s="248" t="s">
        <v>1393</v>
      </c>
      <c r="C75" s="12" t="s">
        <v>191</v>
      </c>
      <c r="D75" s="161">
        <v>117</v>
      </c>
      <c r="E75" s="161"/>
      <c r="F75" s="161">
        <f>D75+E75</f>
        <v>117</v>
      </c>
      <c r="G75" s="161"/>
      <c r="H75" s="161">
        <v>129</v>
      </c>
      <c r="I75" s="161"/>
      <c r="J75" s="161">
        <f>H75+I75</f>
        <v>129</v>
      </c>
      <c r="K75" s="44">
        <f>J75-F75</f>
        <v>12</v>
      </c>
      <c r="L75" s="8">
        <f>IF(F75="","NEW",K75/F75)</f>
        <v>0.10256410256410256</v>
      </c>
    </row>
    <row r="76" spans="1:12" ht="15" x14ac:dyDescent="0.2">
      <c r="A76" s="40"/>
      <c r="B76" s="102"/>
      <c r="C76" s="12"/>
      <c r="D76" s="161"/>
      <c r="E76" s="161"/>
      <c r="F76" s="161"/>
      <c r="G76" s="161"/>
      <c r="H76" s="161"/>
      <c r="I76" s="161"/>
      <c r="J76" s="161"/>
      <c r="K76" s="44"/>
      <c r="L76" s="8"/>
    </row>
    <row r="77" spans="1:12" ht="17.25" thickBot="1" x14ac:dyDescent="0.25">
      <c r="A77" s="40"/>
      <c r="B77" s="399" t="s">
        <v>1394</v>
      </c>
      <c r="C77" s="12"/>
      <c r="D77" s="161"/>
      <c r="E77" s="161"/>
      <c r="F77" s="161"/>
      <c r="G77" s="161"/>
      <c r="H77" s="161"/>
      <c r="I77" s="161"/>
      <c r="J77" s="161"/>
      <c r="K77" s="44"/>
      <c r="L77" s="8"/>
    </row>
    <row r="78" spans="1:12" ht="15" x14ac:dyDescent="0.2">
      <c r="A78" s="40">
        <f>+A75+1</f>
        <v>51</v>
      </c>
      <c r="B78" s="248" t="s">
        <v>1395</v>
      </c>
      <c r="C78" s="12" t="s">
        <v>191</v>
      </c>
      <c r="D78" s="161">
        <v>6</v>
      </c>
      <c r="E78" s="161"/>
      <c r="F78" s="161">
        <f t="shared" ref="F78:F83" si="22">D78+E78</f>
        <v>6</v>
      </c>
      <c r="G78" s="161"/>
      <c r="H78" s="161">
        <v>6.5</v>
      </c>
      <c r="I78" s="161"/>
      <c r="J78" s="161">
        <f t="shared" ref="J78:J83" si="23">H78+I78</f>
        <v>6.5</v>
      </c>
      <c r="K78" s="44">
        <f t="shared" ref="K78:K83" si="24">J78-F78</f>
        <v>0.5</v>
      </c>
      <c r="L78" s="8">
        <f t="shared" ref="L78:L83" si="25">IF(F78="","NEW",K78/F78)</f>
        <v>8.3333333333333329E-2</v>
      </c>
    </row>
    <row r="79" spans="1:12" ht="15" x14ac:dyDescent="0.2">
      <c r="A79" s="40">
        <f>+A78+1</f>
        <v>52</v>
      </c>
      <c r="B79" s="248" t="s">
        <v>1396</v>
      </c>
      <c r="C79" s="12" t="s">
        <v>191</v>
      </c>
      <c r="D79" s="161">
        <v>20</v>
      </c>
      <c r="E79" s="161"/>
      <c r="F79" s="161">
        <f t="shared" si="22"/>
        <v>20</v>
      </c>
      <c r="G79" s="161"/>
      <c r="H79" s="161">
        <v>22</v>
      </c>
      <c r="I79" s="161"/>
      <c r="J79" s="161">
        <f t="shared" si="23"/>
        <v>22</v>
      </c>
      <c r="K79" s="44">
        <f t="shared" si="24"/>
        <v>2</v>
      </c>
      <c r="L79" s="8">
        <f t="shared" si="25"/>
        <v>0.1</v>
      </c>
    </row>
    <row r="80" spans="1:12" ht="15" x14ac:dyDescent="0.2">
      <c r="A80" s="40">
        <f>+A79+1</f>
        <v>53</v>
      </c>
      <c r="B80" s="248" t="s">
        <v>1397</v>
      </c>
      <c r="C80" s="12" t="s">
        <v>191</v>
      </c>
      <c r="D80" s="161">
        <v>20</v>
      </c>
      <c r="E80" s="161"/>
      <c r="F80" s="161">
        <f t="shared" si="22"/>
        <v>20</v>
      </c>
      <c r="G80" s="161"/>
      <c r="H80" s="161">
        <v>22</v>
      </c>
      <c r="I80" s="161"/>
      <c r="J80" s="161">
        <f t="shared" si="23"/>
        <v>22</v>
      </c>
      <c r="K80" s="44">
        <f t="shared" si="24"/>
        <v>2</v>
      </c>
      <c r="L80" s="8">
        <f t="shared" si="25"/>
        <v>0.1</v>
      </c>
    </row>
    <row r="81" spans="1:12" ht="15" x14ac:dyDescent="0.2">
      <c r="A81" s="40">
        <f t="shared" ref="A81:A83" si="26">+A80+1</f>
        <v>54</v>
      </c>
      <c r="B81" s="248" t="s">
        <v>1398</v>
      </c>
      <c r="C81" s="12" t="s">
        <v>191</v>
      </c>
      <c r="D81" s="161">
        <v>10</v>
      </c>
      <c r="E81" s="161"/>
      <c r="F81" s="161">
        <f t="shared" si="22"/>
        <v>10</v>
      </c>
      <c r="G81" s="161"/>
      <c r="H81" s="161">
        <v>11</v>
      </c>
      <c r="I81" s="161"/>
      <c r="J81" s="161">
        <f t="shared" si="23"/>
        <v>11</v>
      </c>
      <c r="K81" s="44">
        <f t="shared" si="24"/>
        <v>1</v>
      </c>
      <c r="L81" s="8">
        <f t="shared" si="25"/>
        <v>0.1</v>
      </c>
    </row>
    <row r="82" spans="1:12" ht="15" x14ac:dyDescent="0.2">
      <c r="A82" s="40">
        <f t="shared" si="26"/>
        <v>55</v>
      </c>
      <c r="B82" s="248" t="s">
        <v>1399</v>
      </c>
      <c r="C82" s="12" t="s">
        <v>191</v>
      </c>
      <c r="D82" s="161">
        <v>20</v>
      </c>
      <c r="E82" s="161"/>
      <c r="F82" s="161">
        <f t="shared" si="22"/>
        <v>20</v>
      </c>
      <c r="G82" s="161"/>
      <c r="H82" s="161">
        <v>22</v>
      </c>
      <c r="I82" s="161"/>
      <c r="J82" s="161">
        <f t="shared" si="23"/>
        <v>22</v>
      </c>
      <c r="K82" s="44">
        <f t="shared" si="24"/>
        <v>2</v>
      </c>
      <c r="L82" s="8">
        <f t="shared" si="25"/>
        <v>0.1</v>
      </c>
    </row>
    <row r="83" spans="1:12" ht="15" x14ac:dyDescent="0.2">
      <c r="A83" s="40">
        <f t="shared" si="26"/>
        <v>56</v>
      </c>
      <c r="B83" s="102" t="s">
        <v>1400</v>
      </c>
      <c r="C83" s="12" t="s">
        <v>191</v>
      </c>
      <c r="D83" s="161">
        <v>14.5</v>
      </c>
      <c r="E83" s="161"/>
      <c r="F83" s="161">
        <f t="shared" si="22"/>
        <v>14.5</v>
      </c>
      <c r="G83" s="161"/>
      <c r="H83" s="161">
        <v>16</v>
      </c>
      <c r="I83" s="161"/>
      <c r="J83" s="161">
        <f t="shared" si="23"/>
        <v>16</v>
      </c>
      <c r="K83" s="44">
        <f t="shared" si="24"/>
        <v>1.5</v>
      </c>
      <c r="L83" s="8">
        <f t="shared" si="25"/>
        <v>0.10344827586206896</v>
      </c>
    </row>
    <row r="84" spans="1:12" ht="15" x14ac:dyDescent="0.2">
      <c r="A84" s="40"/>
      <c r="B84" s="102"/>
      <c r="C84" s="12"/>
      <c r="D84" s="161"/>
      <c r="E84" s="161"/>
      <c r="F84" s="161"/>
      <c r="G84" s="161"/>
      <c r="H84" s="161"/>
      <c r="I84" s="161"/>
      <c r="J84" s="161"/>
      <c r="K84" s="44"/>
      <c r="L84" s="8"/>
    </row>
    <row r="85" spans="1:12" ht="17.25" thickBot="1" x14ac:dyDescent="0.25">
      <c r="A85" s="40"/>
      <c r="B85" s="399" t="s">
        <v>1401</v>
      </c>
      <c r="C85" s="12"/>
      <c r="D85" s="161"/>
      <c r="E85" s="161"/>
      <c r="F85" s="161"/>
      <c r="G85" s="161"/>
      <c r="H85" s="161"/>
      <c r="I85" s="161"/>
      <c r="J85" s="161"/>
      <c r="K85" s="44"/>
      <c r="L85" s="8"/>
    </row>
    <row r="86" spans="1:12" ht="15" x14ac:dyDescent="0.2">
      <c r="A86" s="40">
        <f>A83+1</f>
        <v>57</v>
      </c>
      <c r="B86" s="248" t="s">
        <v>1402</v>
      </c>
      <c r="C86" s="12" t="s">
        <v>11</v>
      </c>
      <c r="D86" s="161">
        <v>41</v>
      </c>
      <c r="E86" s="161"/>
      <c r="F86" s="161">
        <f>D86+E86</f>
        <v>41</v>
      </c>
      <c r="G86" s="161"/>
      <c r="H86" s="161">
        <v>45</v>
      </c>
      <c r="I86" s="161"/>
      <c r="J86" s="161">
        <f>H86+I86</f>
        <v>45</v>
      </c>
      <c r="K86" s="44">
        <f>J86-F86</f>
        <v>4</v>
      </c>
      <c r="L86" s="8">
        <f>IF(F86="","NEW",K86/F86)</f>
        <v>9.7560975609756101E-2</v>
      </c>
    </row>
    <row r="87" spans="1:12" ht="15" x14ac:dyDescent="0.2">
      <c r="A87" s="40">
        <f>+A86+1</f>
        <v>58</v>
      </c>
      <c r="B87" s="248" t="s">
        <v>1403</v>
      </c>
      <c r="C87" s="12" t="s">
        <v>11</v>
      </c>
      <c r="D87" s="161">
        <v>41</v>
      </c>
      <c r="E87" s="161"/>
      <c r="F87" s="161">
        <f>D87+E87</f>
        <v>41</v>
      </c>
      <c r="G87" s="161"/>
      <c r="H87" s="161">
        <v>45</v>
      </c>
      <c r="I87" s="161"/>
      <c r="J87" s="161">
        <f>H87+I87</f>
        <v>45</v>
      </c>
      <c r="K87" s="44">
        <f>J87-F87</f>
        <v>4</v>
      </c>
      <c r="L87" s="8">
        <f>IF(F87="","NEW",K87/F87)</f>
        <v>9.7560975609756101E-2</v>
      </c>
    </row>
    <row r="88" spans="1:12" ht="15" x14ac:dyDescent="0.2">
      <c r="A88" s="40"/>
      <c r="B88" s="102"/>
      <c r="C88" s="12"/>
      <c r="D88" s="161"/>
      <c r="E88" s="161"/>
      <c r="F88" s="161"/>
      <c r="G88" s="161"/>
      <c r="H88" s="161"/>
      <c r="I88" s="161"/>
      <c r="J88" s="161"/>
      <c r="K88" s="44"/>
      <c r="L88" s="8"/>
    </row>
    <row r="89" spans="1:12" ht="18.75" thickBot="1" x14ac:dyDescent="0.25">
      <c r="A89" s="40"/>
      <c r="B89" s="412" t="s">
        <v>1404</v>
      </c>
      <c r="C89" s="12"/>
      <c r="D89" s="161"/>
      <c r="E89" s="161"/>
      <c r="F89" s="161"/>
      <c r="G89" s="161"/>
      <c r="H89" s="161"/>
      <c r="I89" s="161"/>
      <c r="J89" s="161"/>
      <c r="K89" s="44"/>
      <c r="L89" s="8"/>
    </row>
    <row r="90" spans="1:12" ht="15.75" thickTop="1" x14ac:dyDescent="0.2">
      <c r="A90" s="40">
        <f>A87+1</f>
        <v>59</v>
      </c>
      <c r="B90" s="248" t="s">
        <v>1405</v>
      </c>
      <c r="C90" s="12" t="s">
        <v>191</v>
      </c>
      <c r="D90" s="161">
        <v>152</v>
      </c>
      <c r="E90" s="161"/>
      <c r="F90" s="161">
        <f t="shared" ref="F90:F97" si="27">D90+E90</f>
        <v>152</v>
      </c>
      <c r="G90" s="161"/>
      <c r="H90" s="161">
        <v>167</v>
      </c>
      <c r="I90" s="161"/>
      <c r="J90" s="161">
        <f t="shared" ref="J90:J97" si="28">H90+I90</f>
        <v>167</v>
      </c>
      <c r="K90" s="44">
        <f t="shared" ref="K90:K97" si="29">J90-F90</f>
        <v>15</v>
      </c>
      <c r="L90" s="8">
        <f t="shared" ref="L90:L97" si="30">IF(F90="","NEW",K90/F90)</f>
        <v>9.8684210526315791E-2</v>
      </c>
    </row>
    <row r="91" spans="1:12" ht="15" x14ac:dyDescent="0.2">
      <c r="A91" s="40">
        <f>A90+1</f>
        <v>60</v>
      </c>
      <c r="B91" s="248" t="s">
        <v>1406</v>
      </c>
      <c r="C91" s="12" t="s">
        <v>191</v>
      </c>
      <c r="D91" s="161">
        <v>461.5</v>
      </c>
      <c r="E91" s="161"/>
      <c r="F91" s="161">
        <f t="shared" si="27"/>
        <v>461.5</v>
      </c>
      <c r="G91" s="161"/>
      <c r="H91" s="161">
        <v>508</v>
      </c>
      <c r="I91" s="161"/>
      <c r="J91" s="161">
        <f t="shared" si="28"/>
        <v>508</v>
      </c>
      <c r="K91" s="44">
        <f t="shared" si="29"/>
        <v>46.5</v>
      </c>
      <c r="L91" s="8">
        <f t="shared" si="30"/>
        <v>0.10075839653304441</v>
      </c>
    </row>
    <row r="92" spans="1:12" ht="15" x14ac:dyDescent="0.2">
      <c r="A92" s="40">
        <f>A91+1</f>
        <v>61</v>
      </c>
      <c r="B92" s="248" t="s">
        <v>1407</v>
      </c>
      <c r="C92" s="12" t="s">
        <v>191</v>
      </c>
      <c r="D92" s="161">
        <v>37</v>
      </c>
      <c r="E92" s="161"/>
      <c r="F92" s="161">
        <f t="shared" si="27"/>
        <v>37</v>
      </c>
      <c r="G92" s="161"/>
      <c r="H92" s="161">
        <v>40.5</v>
      </c>
      <c r="I92" s="161"/>
      <c r="J92" s="161">
        <f t="shared" si="28"/>
        <v>40.5</v>
      </c>
      <c r="K92" s="44">
        <f t="shared" si="29"/>
        <v>3.5</v>
      </c>
      <c r="L92" s="8">
        <f t="shared" si="30"/>
        <v>9.45945945945946E-2</v>
      </c>
    </row>
    <row r="93" spans="1:12" ht="15" x14ac:dyDescent="0.2">
      <c r="A93" s="40">
        <f>A92+1</f>
        <v>62</v>
      </c>
      <c r="B93" s="248" t="s">
        <v>1408</v>
      </c>
      <c r="C93" s="12" t="s">
        <v>191</v>
      </c>
      <c r="D93" s="161">
        <v>152</v>
      </c>
      <c r="E93" s="161"/>
      <c r="F93" s="161">
        <f t="shared" si="27"/>
        <v>152</v>
      </c>
      <c r="G93" s="161"/>
      <c r="H93" s="161">
        <v>167</v>
      </c>
      <c r="I93" s="161"/>
      <c r="J93" s="161">
        <f t="shared" si="28"/>
        <v>167</v>
      </c>
      <c r="K93" s="44">
        <f t="shared" si="29"/>
        <v>15</v>
      </c>
      <c r="L93" s="8">
        <f t="shared" si="30"/>
        <v>9.8684210526315791E-2</v>
      </c>
    </row>
    <row r="94" spans="1:12" ht="15" x14ac:dyDescent="0.2">
      <c r="A94" s="40">
        <f>+A93+1</f>
        <v>63</v>
      </c>
      <c r="B94" s="248" t="s">
        <v>1409</v>
      </c>
      <c r="C94" s="12" t="s">
        <v>191</v>
      </c>
      <c r="D94" s="161">
        <v>125.5</v>
      </c>
      <c r="E94" s="161"/>
      <c r="F94" s="161">
        <f t="shared" si="27"/>
        <v>125.5</v>
      </c>
      <c r="G94" s="161"/>
      <c r="H94" s="161">
        <v>138</v>
      </c>
      <c r="I94" s="161"/>
      <c r="J94" s="161">
        <f t="shared" si="28"/>
        <v>138</v>
      </c>
      <c r="K94" s="44">
        <f t="shared" si="29"/>
        <v>12.5</v>
      </c>
      <c r="L94" s="8">
        <f t="shared" si="30"/>
        <v>9.9601593625498003E-2</v>
      </c>
    </row>
    <row r="95" spans="1:12" ht="15" x14ac:dyDescent="0.2">
      <c r="A95" s="40">
        <f>+A94+1</f>
        <v>64</v>
      </c>
      <c r="B95" s="248" t="s">
        <v>1410</v>
      </c>
      <c r="C95" s="12" t="s">
        <v>191</v>
      </c>
      <c r="D95" s="161">
        <v>152</v>
      </c>
      <c r="E95" s="161"/>
      <c r="F95" s="161">
        <f t="shared" si="27"/>
        <v>152</v>
      </c>
      <c r="G95" s="161"/>
      <c r="H95" s="161">
        <v>167</v>
      </c>
      <c r="I95" s="161"/>
      <c r="J95" s="161">
        <f t="shared" si="28"/>
        <v>167</v>
      </c>
      <c r="K95" s="44">
        <f t="shared" si="29"/>
        <v>15</v>
      </c>
      <c r="L95" s="8">
        <f t="shared" si="30"/>
        <v>9.8684210526315791E-2</v>
      </c>
    </row>
    <row r="96" spans="1:12" ht="30" x14ac:dyDescent="0.2">
      <c r="A96" s="40"/>
      <c r="B96" s="197" t="s">
        <v>1411</v>
      </c>
      <c r="C96" s="12"/>
      <c r="D96" s="161"/>
      <c r="E96" s="161"/>
      <c r="F96" s="161"/>
      <c r="G96" s="161"/>
      <c r="H96" s="161"/>
      <c r="I96" s="161"/>
      <c r="J96" s="161"/>
      <c r="K96" s="44"/>
      <c r="L96" s="8"/>
    </row>
    <row r="97" spans="1:12" ht="15" x14ac:dyDescent="0.2">
      <c r="A97" s="40">
        <f>+A95+1</f>
        <v>65</v>
      </c>
      <c r="B97" s="248" t="s">
        <v>1400</v>
      </c>
      <c r="C97" s="12" t="s">
        <v>191</v>
      </c>
      <c r="D97" s="161">
        <v>15</v>
      </c>
      <c r="E97" s="161"/>
      <c r="F97" s="161">
        <f t="shared" si="27"/>
        <v>15</v>
      </c>
      <c r="G97" s="161"/>
      <c r="H97" s="161">
        <v>16.5</v>
      </c>
      <c r="I97" s="161"/>
      <c r="J97" s="161">
        <f t="shared" si="28"/>
        <v>16.5</v>
      </c>
      <c r="K97" s="44">
        <f t="shared" si="29"/>
        <v>1.5</v>
      </c>
      <c r="L97" s="8">
        <f t="shared" si="30"/>
        <v>0.1</v>
      </c>
    </row>
    <row r="98" spans="1:12" ht="15" x14ac:dyDescent="0.2">
      <c r="A98" s="40"/>
      <c r="B98" s="248"/>
      <c r="C98" s="12"/>
      <c r="D98" s="161"/>
      <c r="E98" s="161"/>
      <c r="F98" s="161"/>
      <c r="G98" s="161"/>
      <c r="H98" s="161"/>
      <c r="I98" s="161"/>
      <c r="J98" s="161"/>
      <c r="K98" s="44"/>
      <c r="L98" s="8"/>
    </row>
    <row r="99" spans="1:12" ht="18.75" thickBot="1" x14ac:dyDescent="0.25">
      <c r="A99" s="40"/>
      <c r="B99" s="412" t="s">
        <v>1412</v>
      </c>
      <c r="C99" s="12"/>
      <c r="D99" s="161"/>
      <c r="E99" s="161"/>
      <c r="F99" s="161"/>
      <c r="G99" s="161"/>
      <c r="H99" s="161"/>
      <c r="I99" s="161"/>
      <c r="J99" s="161"/>
      <c r="K99" s="44"/>
      <c r="L99" s="8"/>
    </row>
    <row r="100" spans="1:12" ht="15.75" thickTop="1" x14ac:dyDescent="0.2">
      <c r="A100" s="40">
        <f>A97+1</f>
        <v>66</v>
      </c>
      <c r="B100" s="162" t="s">
        <v>1413</v>
      </c>
      <c r="C100" s="12" t="s">
        <v>11</v>
      </c>
      <c r="D100" s="161">
        <v>116.67</v>
      </c>
      <c r="E100" s="161">
        <f>ROUND(D100*0.2,2)</f>
        <v>23.33</v>
      </c>
      <c r="F100" s="161">
        <f>D100+E100</f>
        <v>140</v>
      </c>
      <c r="G100" s="161"/>
      <c r="H100" s="161">
        <v>116.67</v>
      </c>
      <c r="I100" s="161">
        <f>ROUND(H100*0.2,2)</f>
        <v>23.33</v>
      </c>
      <c r="J100" s="161">
        <f>H100+I100</f>
        <v>140</v>
      </c>
      <c r="K100" s="44">
        <f>J100-F100</f>
        <v>0</v>
      </c>
      <c r="L100" s="8">
        <f>IF(F100="","NEW",K100/F100)</f>
        <v>0</v>
      </c>
    </row>
    <row r="101" spans="1:12" ht="15" x14ac:dyDescent="0.2">
      <c r="A101" s="40">
        <f>A100+1</f>
        <v>67</v>
      </c>
      <c r="B101" s="162" t="s">
        <v>1414</v>
      </c>
      <c r="C101" s="12" t="s">
        <v>11</v>
      </c>
      <c r="D101" s="161">
        <v>1275</v>
      </c>
      <c r="E101" s="161"/>
      <c r="F101" s="161">
        <f>D101+E101</f>
        <v>1275</v>
      </c>
      <c r="G101" s="161"/>
      <c r="H101" s="161">
        <v>1320</v>
      </c>
      <c r="I101" s="161"/>
      <c r="J101" s="161">
        <f>H101+I101</f>
        <v>1320</v>
      </c>
      <c r="K101" s="44">
        <f>J101-F101</f>
        <v>45</v>
      </c>
      <c r="L101" s="8">
        <f>IF(F101="","NEW",K101/F101)</f>
        <v>3.5294117647058823E-2</v>
      </c>
    </row>
    <row r="102" spans="1:12" ht="15" x14ac:dyDescent="0.2">
      <c r="A102" s="40">
        <f t="shared" ref="A102:A114" si="31">A101+1</f>
        <v>68</v>
      </c>
      <c r="B102" s="162" t="s">
        <v>1415</v>
      </c>
      <c r="C102" s="12" t="s">
        <v>11</v>
      </c>
      <c r="D102" s="161">
        <v>1355</v>
      </c>
      <c r="E102" s="163"/>
      <c r="F102" s="161">
        <f t="shared" ref="F102:F106" si="32">D102+E102</f>
        <v>1355</v>
      </c>
      <c r="G102" s="163"/>
      <c r="H102" s="161">
        <v>1490</v>
      </c>
      <c r="I102" s="161"/>
      <c r="J102" s="161">
        <f t="shared" ref="J102:J107" si="33">H102+I102</f>
        <v>1490</v>
      </c>
      <c r="K102" s="44">
        <f t="shared" ref="K102:K107" si="34">J102-F102</f>
        <v>135</v>
      </c>
      <c r="L102" s="8">
        <f t="shared" ref="L102:L107" si="35">IF(F102="","NEW",K102/F102)</f>
        <v>9.9630996309963096E-2</v>
      </c>
    </row>
    <row r="103" spans="1:12" ht="15" x14ac:dyDescent="0.2">
      <c r="A103" s="40">
        <f t="shared" si="31"/>
        <v>69</v>
      </c>
      <c r="B103" s="164" t="s">
        <v>1416</v>
      </c>
      <c r="C103" s="12" t="s">
        <v>11</v>
      </c>
      <c r="D103" s="161">
        <v>7290</v>
      </c>
      <c r="E103" s="165"/>
      <c r="F103" s="161">
        <f t="shared" si="32"/>
        <v>7290</v>
      </c>
      <c r="G103" s="165"/>
      <c r="H103" s="161">
        <v>1400</v>
      </c>
      <c r="I103" s="161"/>
      <c r="J103" s="161">
        <f t="shared" si="33"/>
        <v>1400</v>
      </c>
      <c r="K103" s="44">
        <f t="shared" si="34"/>
        <v>-5890</v>
      </c>
      <c r="L103" s="8">
        <f t="shared" si="35"/>
        <v>-0.8079561042524005</v>
      </c>
    </row>
    <row r="104" spans="1:12" ht="15" x14ac:dyDescent="0.2">
      <c r="A104" s="40">
        <f t="shared" si="31"/>
        <v>70</v>
      </c>
      <c r="B104" s="164" t="s">
        <v>1417</v>
      </c>
      <c r="C104" s="12" t="s">
        <v>11</v>
      </c>
      <c r="D104" s="161">
        <v>1400</v>
      </c>
      <c r="E104" s="165"/>
      <c r="F104" s="161">
        <f t="shared" si="32"/>
        <v>1400</v>
      </c>
      <c r="G104" s="165"/>
      <c r="H104" s="161">
        <v>1400</v>
      </c>
      <c r="I104" s="161"/>
      <c r="J104" s="161">
        <f t="shared" si="33"/>
        <v>1400</v>
      </c>
      <c r="K104" s="44">
        <f t="shared" si="34"/>
        <v>0</v>
      </c>
      <c r="L104" s="8">
        <f t="shared" si="35"/>
        <v>0</v>
      </c>
    </row>
    <row r="105" spans="1:12" ht="15" x14ac:dyDescent="0.2">
      <c r="A105" s="40">
        <f t="shared" si="31"/>
        <v>71</v>
      </c>
      <c r="B105" s="164" t="s">
        <v>1418</v>
      </c>
      <c r="C105" s="12" t="s">
        <v>11</v>
      </c>
      <c r="D105" s="161">
        <v>1400</v>
      </c>
      <c r="E105" s="165"/>
      <c r="F105" s="161">
        <f t="shared" si="32"/>
        <v>1400</v>
      </c>
      <c r="G105" s="165"/>
      <c r="H105" s="161">
        <v>1400</v>
      </c>
      <c r="I105" s="161"/>
      <c r="J105" s="161">
        <f t="shared" si="33"/>
        <v>1400</v>
      </c>
      <c r="K105" s="44">
        <f t="shared" si="34"/>
        <v>0</v>
      </c>
      <c r="L105" s="8">
        <f t="shared" si="35"/>
        <v>0</v>
      </c>
    </row>
    <row r="106" spans="1:12" ht="15" x14ac:dyDescent="0.2">
      <c r="A106" s="40">
        <f t="shared" si="31"/>
        <v>72</v>
      </c>
      <c r="B106" s="164" t="s">
        <v>1419</v>
      </c>
      <c r="C106" s="12" t="s">
        <v>11</v>
      </c>
      <c r="D106" s="161">
        <v>280</v>
      </c>
      <c r="E106" s="165"/>
      <c r="F106" s="161">
        <f t="shared" si="32"/>
        <v>280</v>
      </c>
      <c r="G106" s="165"/>
      <c r="H106" s="161">
        <v>280</v>
      </c>
      <c r="I106" s="161"/>
      <c r="J106" s="161">
        <f t="shared" si="33"/>
        <v>280</v>
      </c>
      <c r="K106" s="44">
        <f t="shared" si="34"/>
        <v>0</v>
      </c>
      <c r="L106" s="8">
        <f t="shared" si="35"/>
        <v>0</v>
      </c>
    </row>
    <row r="107" spans="1:12" ht="15" x14ac:dyDescent="0.2">
      <c r="A107" s="40">
        <f t="shared" si="31"/>
        <v>73</v>
      </c>
      <c r="B107" s="164" t="s">
        <v>1420</v>
      </c>
      <c r="C107" s="12" t="s">
        <v>11</v>
      </c>
      <c r="D107" s="161"/>
      <c r="E107" s="165"/>
      <c r="F107" s="161"/>
      <c r="G107" s="165"/>
      <c r="H107" s="161">
        <v>1100</v>
      </c>
      <c r="I107" s="161"/>
      <c r="J107" s="161">
        <f t="shared" si="33"/>
        <v>1100</v>
      </c>
      <c r="K107" s="44">
        <f t="shared" si="34"/>
        <v>1100</v>
      </c>
      <c r="L107" s="8" t="str">
        <f t="shared" si="35"/>
        <v>NEW</v>
      </c>
    </row>
    <row r="108" spans="1:12" ht="15" x14ac:dyDescent="0.2">
      <c r="A108" s="40">
        <f t="shared" si="31"/>
        <v>74</v>
      </c>
      <c r="B108" s="164" t="s">
        <v>1421</v>
      </c>
      <c r="C108" s="12" t="s">
        <v>11</v>
      </c>
      <c r="D108" s="161"/>
      <c r="E108" s="165"/>
      <c r="F108" s="161"/>
      <c r="G108" s="165"/>
      <c r="H108" s="161">
        <v>550</v>
      </c>
      <c r="I108" s="161"/>
      <c r="J108" s="161">
        <f t="shared" ref="J108:J114" si="36">H108+I108</f>
        <v>550</v>
      </c>
      <c r="K108" s="44">
        <f t="shared" ref="K108:K114" si="37">J108-F108</f>
        <v>550</v>
      </c>
      <c r="L108" s="8" t="str">
        <f t="shared" ref="L108:L114" si="38">IF(F108="","NEW",K108/F108)</f>
        <v>NEW</v>
      </c>
    </row>
    <row r="109" spans="1:12" ht="15" x14ac:dyDescent="0.2">
      <c r="A109" s="40">
        <f t="shared" si="31"/>
        <v>75</v>
      </c>
      <c r="B109" s="164" t="s">
        <v>1422</v>
      </c>
      <c r="C109" s="12" t="s">
        <v>11</v>
      </c>
      <c r="D109" s="161"/>
      <c r="E109" s="165"/>
      <c r="F109" s="161"/>
      <c r="G109" s="165"/>
      <c r="H109" s="161">
        <v>330</v>
      </c>
      <c r="I109" s="161"/>
      <c r="J109" s="161">
        <f t="shared" si="36"/>
        <v>330</v>
      </c>
      <c r="K109" s="44">
        <f t="shared" si="37"/>
        <v>330</v>
      </c>
      <c r="L109" s="8" t="str">
        <f t="shared" si="38"/>
        <v>NEW</v>
      </c>
    </row>
    <row r="110" spans="1:12" ht="15" x14ac:dyDescent="0.2">
      <c r="A110" s="40">
        <f t="shared" si="31"/>
        <v>76</v>
      </c>
      <c r="B110" s="164" t="s">
        <v>1423</v>
      </c>
      <c r="C110" s="12" t="s">
        <v>11</v>
      </c>
      <c r="D110" s="161"/>
      <c r="E110" s="165"/>
      <c r="F110" s="161"/>
      <c r="G110" s="165"/>
      <c r="H110" s="161">
        <v>82.5</v>
      </c>
      <c r="I110" s="161"/>
      <c r="J110" s="161">
        <f t="shared" si="36"/>
        <v>82.5</v>
      </c>
      <c r="K110" s="44">
        <f t="shared" si="37"/>
        <v>82.5</v>
      </c>
      <c r="L110" s="8" t="str">
        <f t="shared" si="38"/>
        <v>NEW</v>
      </c>
    </row>
    <row r="111" spans="1:12" ht="30" x14ac:dyDescent="0.2">
      <c r="A111" s="40">
        <f t="shared" si="31"/>
        <v>77</v>
      </c>
      <c r="B111" s="506" t="s">
        <v>1424</v>
      </c>
      <c r="C111" s="12" t="s">
        <v>11</v>
      </c>
      <c r="D111" s="161"/>
      <c r="E111" s="165"/>
      <c r="F111" s="161"/>
      <c r="G111" s="165"/>
      <c r="H111" s="161">
        <v>412.5</v>
      </c>
      <c r="I111" s="161"/>
      <c r="J111" s="161">
        <f t="shared" si="36"/>
        <v>412.5</v>
      </c>
      <c r="K111" s="44">
        <f t="shared" si="37"/>
        <v>412.5</v>
      </c>
      <c r="L111" s="8" t="str">
        <f t="shared" si="38"/>
        <v>NEW</v>
      </c>
    </row>
    <row r="112" spans="1:12" ht="30" x14ac:dyDescent="0.2">
      <c r="A112" s="40">
        <f t="shared" si="31"/>
        <v>78</v>
      </c>
      <c r="B112" s="506" t="s">
        <v>1425</v>
      </c>
      <c r="C112" s="12" t="s">
        <v>11</v>
      </c>
      <c r="D112" s="161"/>
      <c r="E112" s="165"/>
      <c r="F112" s="161"/>
      <c r="G112" s="165"/>
      <c r="H112" s="161">
        <v>308</v>
      </c>
      <c r="I112" s="161"/>
      <c r="J112" s="161">
        <f t="shared" si="36"/>
        <v>308</v>
      </c>
      <c r="K112" s="44">
        <f t="shared" si="37"/>
        <v>308</v>
      </c>
      <c r="L112" s="8" t="str">
        <f t="shared" si="38"/>
        <v>NEW</v>
      </c>
    </row>
    <row r="113" spans="1:12" ht="30" x14ac:dyDescent="0.2">
      <c r="A113" s="40">
        <f t="shared" si="31"/>
        <v>79</v>
      </c>
      <c r="B113" s="506" t="s">
        <v>1426</v>
      </c>
      <c r="C113" s="12" t="s">
        <v>11</v>
      </c>
      <c r="D113" s="161"/>
      <c r="E113" s="165"/>
      <c r="F113" s="161"/>
      <c r="G113" s="165"/>
      <c r="H113" s="161">
        <v>55</v>
      </c>
      <c r="I113" s="161"/>
      <c r="J113" s="161">
        <f t="shared" si="36"/>
        <v>55</v>
      </c>
      <c r="K113" s="44">
        <f t="shared" si="37"/>
        <v>55</v>
      </c>
      <c r="L113" s="8" t="str">
        <f t="shared" si="38"/>
        <v>NEW</v>
      </c>
    </row>
    <row r="114" spans="1:12" ht="15" x14ac:dyDescent="0.2">
      <c r="A114" s="40">
        <f t="shared" si="31"/>
        <v>80</v>
      </c>
      <c r="B114" s="166" t="s">
        <v>1427</v>
      </c>
      <c r="C114" s="12" t="s">
        <v>11</v>
      </c>
      <c r="D114" s="161"/>
      <c r="E114" s="165"/>
      <c r="F114" s="161"/>
      <c r="G114" s="165"/>
      <c r="H114" s="161">
        <v>440</v>
      </c>
      <c r="I114" s="161"/>
      <c r="J114" s="161">
        <f t="shared" si="36"/>
        <v>440</v>
      </c>
      <c r="K114" s="44">
        <f t="shared" si="37"/>
        <v>440</v>
      </c>
      <c r="L114" s="8" t="str">
        <f t="shared" si="38"/>
        <v>NEW</v>
      </c>
    </row>
    <row r="115" spans="1:12" ht="15" x14ac:dyDescent="0.2">
      <c r="A115" s="40"/>
      <c r="B115" s="166"/>
      <c r="C115" s="12"/>
      <c r="D115" s="161"/>
      <c r="E115" s="165"/>
      <c r="F115" s="161"/>
      <c r="G115" s="165"/>
      <c r="H115" s="161"/>
      <c r="I115" s="161"/>
      <c r="J115" s="161"/>
      <c r="K115" s="44"/>
      <c r="L115" s="8"/>
    </row>
    <row r="116" spans="1:12" ht="15" x14ac:dyDescent="0.2">
      <c r="A116" s="40"/>
      <c r="B116" s="166"/>
      <c r="C116" s="12"/>
      <c r="D116" s="161"/>
      <c r="E116" s="165"/>
      <c r="F116" s="161"/>
      <c r="G116" s="165"/>
      <c r="H116" s="161"/>
      <c r="I116" s="161"/>
      <c r="J116" s="161"/>
      <c r="K116" s="44"/>
      <c r="L116" s="8"/>
    </row>
    <row r="117" spans="1:12" ht="15" x14ac:dyDescent="0.2">
      <c r="A117" s="40"/>
      <c r="B117" s="102"/>
      <c r="C117" s="12"/>
      <c r="D117" s="161"/>
      <c r="E117" s="161"/>
      <c r="F117" s="161"/>
      <c r="G117" s="161"/>
      <c r="H117" s="161"/>
      <c r="I117" s="161"/>
      <c r="J117" s="161"/>
      <c r="K117" s="44"/>
      <c r="L117" s="8"/>
    </row>
    <row r="118" spans="1:12" ht="15" customHeight="1" thickBot="1" x14ac:dyDescent="0.25">
      <c r="A118" s="159"/>
      <c r="B118" s="412" t="s">
        <v>1428</v>
      </c>
      <c r="C118" s="12"/>
      <c r="D118" s="165"/>
      <c r="E118" s="165"/>
      <c r="F118" s="165"/>
      <c r="G118" s="165"/>
      <c r="H118" s="161"/>
      <c r="I118" s="161"/>
      <c r="J118" s="161"/>
      <c r="K118" s="44"/>
      <c r="L118" s="8"/>
    </row>
    <row r="119" spans="1:12" ht="15" customHeight="1" thickTop="1" x14ac:dyDescent="0.2">
      <c r="A119" s="204">
        <f>A114+1</f>
        <v>81</v>
      </c>
      <c r="B119" s="102" t="s">
        <v>1429</v>
      </c>
      <c r="C119" s="12" t="s">
        <v>191</v>
      </c>
      <c r="D119" s="161">
        <v>522.5</v>
      </c>
      <c r="E119" s="165"/>
      <c r="F119" s="161">
        <f t="shared" ref="F119:F128" si="39">D119+E119</f>
        <v>522.5</v>
      </c>
      <c r="G119" s="165"/>
      <c r="H119" s="161">
        <v>575</v>
      </c>
      <c r="I119" s="161"/>
      <c r="J119" s="161">
        <f t="shared" ref="J119:J128" si="40">H119+I119</f>
        <v>575</v>
      </c>
      <c r="K119" s="44">
        <f t="shared" ref="K119:K128" si="41">J119-F119</f>
        <v>52.5</v>
      </c>
      <c r="L119" s="8">
        <f t="shared" ref="L119:L128" si="42">IF(F119="","NEW",K119/F119)</f>
        <v>0.10047846889952153</v>
      </c>
    </row>
    <row r="120" spans="1:12" ht="15" customHeight="1" x14ac:dyDescent="0.2">
      <c r="A120" s="204">
        <f t="shared" ref="A120:A128" si="43">A119+1</f>
        <v>82</v>
      </c>
      <c r="B120" s="102" t="s">
        <v>1430</v>
      </c>
      <c r="C120" s="12" t="s">
        <v>191</v>
      </c>
      <c r="D120" s="161">
        <v>412</v>
      </c>
      <c r="E120" s="165"/>
      <c r="F120" s="161">
        <f t="shared" si="39"/>
        <v>412</v>
      </c>
      <c r="G120" s="165"/>
      <c r="H120" s="161">
        <v>453</v>
      </c>
      <c r="I120" s="161"/>
      <c r="J120" s="161">
        <f t="shared" si="40"/>
        <v>453</v>
      </c>
      <c r="K120" s="44">
        <f t="shared" si="41"/>
        <v>41</v>
      </c>
      <c r="L120" s="8">
        <f t="shared" si="42"/>
        <v>9.9514563106796114E-2</v>
      </c>
    </row>
    <row r="121" spans="1:12" ht="15" customHeight="1" x14ac:dyDescent="0.2">
      <c r="A121" s="204">
        <f t="shared" si="43"/>
        <v>83</v>
      </c>
      <c r="B121" s="102" t="s">
        <v>1431</v>
      </c>
      <c r="C121" s="12" t="s">
        <v>191</v>
      </c>
      <c r="D121" s="161">
        <v>180.5</v>
      </c>
      <c r="E121" s="165"/>
      <c r="F121" s="161">
        <f t="shared" si="39"/>
        <v>180.5</v>
      </c>
      <c r="G121" s="165"/>
      <c r="H121" s="161">
        <v>198.5</v>
      </c>
      <c r="I121" s="161"/>
      <c r="J121" s="161">
        <f t="shared" si="40"/>
        <v>198.5</v>
      </c>
      <c r="K121" s="44">
        <f t="shared" si="41"/>
        <v>18</v>
      </c>
      <c r="L121" s="8">
        <f t="shared" si="42"/>
        <v>9.9722991689750698E-2</v>
      </c>
    </row>
    <row r="122" spans="1:12" ht="15" customHeight="1" x14ac:dyDescent="0.2">
      <c r="A122" s="204">
        <f t="shared" si="43"/>
        <v>84</v>
      </c>
      <c r="B122" s="102" t="s">
        <v>1432</v>
      </c>
      <c r="C122" s="12" t="s">
        <v>191</v>
      </c>
      <c r="D122" s="161">
        <v>96</v>
      </c>
      <c r="E122" s="165"/>
      <c r="F122" s="161">
        <f t="shared" si="39"/>
        <v>96</v>
      </c>
      <c r="G122" s="165"/>
      <c r="H122" s="161">
        <v>105.5</v>
      </c>
      <c r="I122" s="161"/>
      <c r="J122" s="161">
        <f t="shared" si="40"/>
        <v>105.5</v>
      </c>
      <c r="K122" s="44">
        <f t="shared" si="41"/>
        <v>9.5</v>
      </c>
      <c r="L122" s="8">
        <f t="shared" si="42"/>
        <v>9.8958333333333329E-2</v>
      </c>
    </row>
    <row r="123" spans="1:12" ht="15" customHeight="1" x14ac:dyDescent="0.2">
      <c r="A123" s="204">
        <f t="shared" si="43"/>
        <v>85</v>
      </c>
      <c r="B123" s="102" t="s">
        <v>1433</v>
      </c>
      <c r="C123" s="12" t="s">
        <v>191</v>
      </c>
      <c r="D123" s="161">
        <v>366</v>
      </c>
      <c r="E123" s="165"/>
      <c r="F123" s="161">
        <f t="shared" si="39"/>
        <v>366</v>
      </c>
      <c r="G123" s="165"/>
      <c r="H123" s="161">
        <v>403</v>
      </c>
      <c r="I123" s="161"/>
      <c r="J123" s="161">
        <f t="shared" si="40"/>
        <v>403</v>
      </c>
      <c r="K123" s="44">
        <f t="shared" si="41"/>
        <v>37</v>
      </c>
      <c r="L123" s="8">
        <f t="shared" si="42"/>
        <v>0.10109289617486339</v>
      </c>
    </row>
    <row r="124" spans="1:12" ht="15" customHeight="1" x14ac:dyDescent="0.2">
      <c r="A124" s="204">
        <f t="shared" si="43"/>
        <v>86</v>
      </c>
      <c r="B124" s="102" t="s">
        <v>1434</v>
      </c>
      <c r="C124" s="12" t="s">
        <v>191</v>
      </c>
      <c r="D124" s="161">
        <v>275</v>
      </c>
      <c r="E124" s="165"/>
      <c r="F124" s="161">
        <f t="shared" si="39"/>
        <v>275</v>
      </c>
      <c r="G124" s="165"/>
      <c r="H124" s="161">
        <v>302.5</v>
      </c>
      <c r="I124" s="161"/>
      <c r="J124" s="161">
        <f t="shared" si="40"/>
        <v>302.5</v>
      </c>
      <c r="K124" s="44">
        <f t="shared" si="41"/>
        <v>27.5</v>
      </c>
      <c r="L124" s="8">
        <f t="shared" si="42"/>
        <v>0.1</v>
      </c>
    </row>
    <row r="125" spans="1:12" ht="15" customHeight="1" x14ac:dyDescent="0.2">
      <c r="A125" s="204">
        <f t="shared" si="43"/>
        <v>87</v>
      </c>
      <c r="B125" s="102" t="s">
        <v>1435</v>
      </c>
      <c r="C125" s="12" t="s">
        <v>191</v>
      </c>
      <c r="D125" s="161">
        <v>142</v>
      </c>
      <c r="E125" s="165"/>
      <c r="F125" s="161">
        <f t="shared" si="39"/>
        <v>142</v>
      </c>
      <c r="G125" s="165"/>
      <c r="H125" s="161">
        <v>156</v>
      </c>
      <c r="I125" s="161"/>
      <c r="J125" s="161">
        <f t="shared" si="40"/>
        <v>156</v>
      </c>
      <c r="K125" s="44">
        <f t="shared" si="41"/>
        <v>14</v>
      </c>
      <c r="L125" s="8">
        <f t="shared" si="42"/>
        <v>9.8591549295774641E-2</v>
      </c>
    </row>
    <row r="126" spans="1:12" ht="15" customHeight="1" x14ac:dyDescent="0.2">
      <c r="A126" s="204">
        <f t="shared" si="43"/>
        <v>88</v>
      </c>
      <c r="B126" s="102" t="s">
        <v>1436</v>
      </c>
      <c r="C126" s="12" t="s">
        <v>191</v>
      </c>
      <c r="D126" s="161">
        <v>33</v>
      </c>
      <c r="E126" s="165"/>
      <c r="F126" s="161">
        <f t="shared" si="39"/>
        <v>33</v>
      </c>
      <c r="G126" s="165"/>
      <c r="H126" s="161">
        <v>36.5</v>
      </c>
      <c r="I126" s="161"/>
      <c r="J126" s="161">
        <f t="shared" si="40"/>
        <v>36.5</v>
      </c>
      <c r="K126" s="44">
        <f t="shared" si="41"/>
        <v>3.5</v>
      </c>
      <c r="L126" s="8">
        <f t="shared" si="42"/>
        <v>0.10606060606060606</v>
      </c>
    </row>
    <row r="127" spans="1:12" ht="15" customHeight="1" x14ac:dyDescent="0.2">
      <c r="A127" s="204">
        <f t="shared" si="43"/>
        <v>89</v>
      </c>
      <c r="B127" s="102" t="s">
        <v>1437</v>
      </c>
      <c r="C127" s="12" t="s">
        <v>191</v>
      </c>
      <c r="D127" s="161">
        <v>33</v>
      </c>
      <c r="E127" s="165"/>
      <c r="F127" s="161">
        <f t="shared" si="39"/>
        <v>33</v>
      </c>
      <c r="G127" s="165"/>
      <c r="H127" s="161">
        <v>36.5</v>
      </c>
      <c r="I127" s="161"/>
      <c r="J127" s="161">
        <f t="shared" si="40"/>
        <v>36.5</v>
      </c>
      <c r="K127" s="44">
        <f t="shared" si="41"/>
        <v>3.5</v>
      </c>
      <c r="L127" s="8">
        <f t="shared" si="42"/>
        <v>0.10606060606060606</v>
      </c>
    </row>
    <row r="128" spans="1:12" ht="15" customHeight="1" x14ac:dyDescent="0.2">
      <c r="A128" s="204">
        <f t="shared" si="43"/>
        <v>90</v>
      </c>
      <c r="B128" s="102" t="s">
        <v>1438</v>
      </c>
      <c r="C128" s="12" t="s">
        <v>191</v>
      </c>
      <c r="D128" s="161">
        <v>44</v>
      </c>
      <c r="E128" s="165"/>
      <c r="F128" s="161">
        <f t="shared" si="39"/>
        <v>44</v>
      </c>
      <c r="G128" s="165"/>
      <c r="H128" s="161">
        <v>48.5</v>
      </c>
      <c r="I128" s="161"/>
      <c r="J128" s="161">
        <f t="shared" si="40"/>
        <v>48.5</v>
      </c>
      <c r="K128" s="44">
        <f t="shared" si="41"/>
        <v>4.5</v>
      </c>
      <c r="L128" s="8">
        <f t="shared" si="42"/>
        <v>0.10227272727272728</v>
      </c>
    </row>
    <row r="129" spans="1:12" ht="15" customHeight="1" x14ac:dyDescent="0.2">
      <c r="A129" s="204"/>
      <c r="B129" s="102"/>
      <c r="C129" s="12"/>
      <c r="D129" s="161"/>
      <c r="E129" s="165"/>
      <c r="F129" s="161"/>
      <c r="G129" s="165"/>
      <c r="H129" s="161"/>
      <c r="I129" s="161"/>
      <c r="J129" s="161"/>
      <c r="K129" s="44"/>
      <c r="L129" s="8"/>
    </row>
    <row r="130" spans="1:12" ht="15" customHeight="1" thickBot="1" x14ac:dyDescent="0.25">
      <c r="A130" s="204"/>
      <c r="B130" s="412" t="s">
        <v>1439</v>
      </c>
      <c r="C130" s="12"/>
      <c r="D130" s="161"/>
      <c r="E130" s="163"/>
      <c r="F130" s="365"/>
      <c r="G130" s="165"/>
      <c r="H130" s="161"/>
      <c r="I130" s="161"/>
      <c r="J130" s="161"/>
      <c r="K130" s="44"/>
      <c r="L130" s="8"/>
    </row>
    <row r="131" spans="1:12" ht="15" customHeight="1" thickTop="1" x14ac:dyDescent="0.2">
      <c r="A131" s="204">
        <f>A128+1</f>
        <v>91</v>
      </c>
      <c r="B131" s="102" t="s">
        <v>1440</v>
      </c>
      <c r="C131" s="12" t="s">
        <v>11</v>
      </c>
      <c r="D131" s="161">
        <v>59</v>
      </c>
      <c r="E131" s="163"/>
      <c r="F131" s="161">
        <f>D131+E131</f>
        <v>59</v>
      </c>
      <c r="G131" s="165"/>
      <c r="H131" s="161">
        <v>65</v>
      </c>
      <c r="I131" s="161"/>
      <c r="J131" s="161">
        <f>H131+I131</f>
        <v>65</v>
      </c>
      <c r="K131" s="44">
        <f>J131-F131</f>
        <v>6</v>
      </c>
      <c r="L131" s="8">
        <f>IF(F131="","NEW",K131/F131)</f>
        <v>0.10169491525423729</v>
      </c>
    </row>
    <row r="132" spans="1:12" ht="15" customHeight="1" x14ac:dyDescent="0.2">
      <c r="A132" s="204">
        <f>A131+1</f>
        <v>92</v>
      </c>
      <c r="B132" s="102" t="s">
        <v>1441</v>
      </c>
      <c r="C132" s="12" t="s">
        <v>19</v>
      </c>
      <c r="D132" s="161">
        <v>100</v>
      </c>
      <c r="E132" s="165"/>
      <c r="F132" s="161">
        <f>D132+E132</f>
        <v>100</v>
      </c>
      <c r="G132" s="165"/>
      <c r="H132" s="161">
        <f>F132+G132</f>
        <v>100</v>
      </c>
      <c r="I132" s="161"/>
      <c r="J132" s="161">
        <f>H132+I132</f>
        <v>100</v>
      </c>
      <c r="K132" s="44">
        <f>J132-F132</f>
        <v>0</v>
      </c>
      <c r="L132" s="8">
        <f>IF(F132="","NEW",K132/F132)</f>
        <v>0</v>
      </c>
    </row>
    <row r="133" spans="1:12" ht="15" customHeight="1" x14ac:dyDescent="0.2">
      <c r="A133" s="204"/>
      <c r="B133" s="102"/>
      <c r="C133" s="12"/>
      <c r="D133" s="161"/>
      <c r="E133" s="165"/>
      <c r="F133" s="161"/>
      <c r="G133" s="165"/>
      <c r="H133" s="161"/>
      <c r="I133" s="161"/>
      <c r="J133" s="161"/>
      <c r="K133" s="44"/>
      <c r="L133" s="8"/>
    </row>
    <row r="134" spans="1:12" ht="15" customHeight="1" thickBot="1" x14ac:dyDescent="0.25">
      <c r="A134" s="204"/>
      <c r="B134" s="412" t="s">
        <v>1442</v>
      </c>
      <c r="C134" s="12"/>
      <c r="D134" s="161"/>
      <c r="E134" s="165"/>
      <c r="F134" s="161"/>
      <c r="G134" s="165"/>
      <c r="H134" s="161"/>
      <c r="I134" s="161"/>
      <c r="J134" s="161"/>
      <c r="K134" s="44"/>
      <c r="L134" s="8"/>
    </row>
    <row r="135" spans="1:12" ht="15" customHeight="1" thickTop="1" x14ac:dyDescent="0.2">
      <c r="A135" s="204">
        <f>A132+1</f>
        <v>93</v>
      </c>
      <c r="B135" s="102" t="s">
        <v>1443</v>
      </c>
      <c r="C135" s="12" t="s">
        <v>11</v>
      </c>
      <c r="D135" s="161">
        <v>624</v>
      </c>
      <c r="E135" s="165"/>
      <c r="F135" s="161">
        <f>D135+E135</f>
        <v>624</v>
      </c>
      <c r="G135" s="165"/>
      <c r="H135" s="161">
        <v>624</v>
      </c>
      <c r="I135" s="161"/>
      <c r="J135" s="161">
        <f>H135+I135</f>
        <v>624</v>
      </c>
      <c r="K135" s="44">
        <f>J135-F135</f>
        <v>0</v>
      </c>
      <c r="L135" s="8">
        <f>IF(F135="","NEW",K135/F135)</f>
        <v>0</v>
      </c>
    </row>
    <row r="136" spans="1:12" ht="15" customHeight="1" x14ac:dyDescent="0.2">
      <c r="A136" s="204">
        <f>A135+1</f>
        <v>94</v>
      </c>
      <c r="B136" s="102" t="s">
        <v>1444</v>
      </c>
      <c r="C136" s="12" t="s">
        <v>11</v>
      </c>
      <c r="D136" s="161">
        <v>364</v>
      </c>
      <c r="E136" s="165"/>
      <c r="F136" s="161">
        <f>D136+E136</f>
        <v>364</v>
      </c>
      <c r="G136" s="165"/>
      <c r="H136" s="161">
        <v>400</v>
      </c>
      <c r="I136" s="161"/>
      <c r="J136" s="161">
        <f>H136+I136</f>
        <v>400</v>
      </c>
      <c r="K136" s="44">
        <f>J136-F136</f>
        <v>36</v>
      </c>
      <c r="L136" s="8">
        <f>IF(F136="","NEW",K136/F136)</f>
        <v>9.8901098901098897E-2</v>
      </c>
    </row>
    <row r="137" spans="1:12" ht="15" customHeight="1" x14ac:dyDescent="0.2">
      <c r="A137" s="204">
        <f>A136+1</f>
        <v>95</v>
      </c>
      <c r="B137" s="102" t="s">
        <v>1445</v>
      </c>
      <c r="C137" s="12" t="s">
        <v>11</v>
      </c>
      <c r="D137" s="161">
        <v>208</v>
      </c>
      <c r="E137" s="165"/>
      <c r="F137" s="161">
        <f>D137+E137</f>
        <v>208</v>
      </c>
      <c r="G137" s="165"/>
      <c r="H137" s="161">
        <v>229</v>
      </c>
      <c r="I137" s="161"/>
      <c r="J137" s="161">
        <f>H137+I137</f>
        <v>229</v>
      </c>
      <c r="K137" s="44">
        <f>J137-F137</f>
        <v>21</v>
      </c>
      <c r="L137" s="8">
        <f>IF(F137="","NEW",K137/F137)</f>
        <v>0.10096153846153846</v>
      </c>
    </row>
  </sheetData>
  <mergeCells count="5">
    <mergeCell ref="A1:B1"/>
    <mergeCell ref="K1:L1"/>
    <mergeCell ref="D16:J16"/>
    <mergeCell ref="H30:L30"/>
    <mergeCell ref="H36:L36"/>
  </mergeCells>
  <conditionalFormatting sqref="L5:L29 L78:L137">
    <cfRule type="cellIs" dxfId="3" priority="78" operator="equal">
      <formula>"NEW"</formula>
    </cfRule>
  </conditionalFormatting>
  <conditionalFormatting sqref="L31:L35 L37:L44 L47:L75">
    <cfRule type="cellIs" dxfId="2" priority="82" operator="equal">
      <formula>"NEW"</formula>
    </cfRule>
  </conditionalFormatting>
  <dataValidations count="1">
    <dataValidation type="list" allowBlank="1" showInputMessage="1" showErrorMessage="1" sqref="C4:C137" xr:uid="{4728CF34-8524-4D89-BD53-8B7D4A669F4A}">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35" max="11" man="1"/>
    <brk id="76" max="13" man="1"/>
    <brk id="116"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08F39-D70D-4070-8C3D-60390249AD7F}">
  <dimension ref="A1:M22"/>
  <sheetViews>
    <sheetView zoomScale="70" zoomScaleNormal="70" zoomScaleSheetLayoutView="70" workbookViewId="0">
      <selection sqref="A1:B1"/>
    </sheetView>
  </sheetViews>
  <sheetFormatPr defaultColWidth="9.140625" defaultRowHeight="15" customHeight="1" x14ac:dyDescent="0.2"/>
  <cols>
    <col min="1" max="1" width="5.7109375" style="7" customWidth="1"/>
    <col min="2" max="2" width="69.7109375" style="6" bestFit="1" customWidth="1"/>
    <col min="3" max="3" width="23.85546875" style="5" customWidth="1"/>
    <col min="4" max="4" width="16" style="3" customWidth="1"/>
    <col min="5" max="5" width="10.5703125" style="3" customWidth="1"/>
    <col min="6" max="6" width="16.5703125" style="3" customWidth="1"/>
    <col min="7" max="7" width="3.140625" style="4" customWidth="1"/>
    <col min="8" max="8" width="16" style="3" customWidth="1"/>
    <col min="9" max="9" width="10.42578125" style="3" customWidth="1"/>
    <col min="10" max="10" width="16.5703125" style="3" customWidth="1"/>
    <col min="11" max="11" width="11.7109375" style="2" customWidth="1"/>
    <col min="12" max="12" width="10.85546875" style="2" customWidth="1"/>
    <col min="13" max="16384" width="9.140625" style="1"/>
  </cols>
  <sheetData>
    <row r="1" spans="1:13" s="27" customFormat="1" ht="78.75" thickBot="1" x14ac:dyDescent="0.35">
      <c r="A1" s="532" t="s">
        <v>321</v>
      </c>
      <c r="B1" s="533"/>
      <c r="C1" s="28" t="s">
        <v>1</v>
      </c>
      <c r="D1" s="28" t="s">
        <v>2</v>
      </c>
      <c r="E1" s="28" t="s">
        <v>3</v>
      </c>
      <c r="F1" s="28" t="s">
        <v>4</v>
      </c>
      <c r="G1" s="28"/>
      <c r="H1" s="28" t="s">
        <v>5</v>
      </c>
      <c r="I1" s="28" t="s">
        <v>3</v>
      </c>
      <c r="J1" s="28" t="s">
        <v>6</v>
      </c>
      <c r="K1" s="534" t="s">
        <v>7</v>
      </c>
      <c r="L1" s="534"/>
    </row>
    <row r="2" spans="1:13" ht="15" customHeight="1" thickTop="1" x14ac:dyDescent="0.2">
      <c r="A2" s="26"/>
      <c r="B2" s="26"/>
      <c r="C2" s="26"/>
      <c r="D2" s="24" t="s">
        <v>8</v>
      </c>
      <c r="E2" s="24" t="s">
        <v>8</v>
      </c>
      <c r="F2" s="24" t="s">
        <v>8</v>
      </c>
      <c r="G2" s="25"/>
      <c r="H2" s="24" t="s">
        <v>8</v>
      </c>
      <c r="I2" s="24" t="s">
        <v>8</v>
      </c>
      <c r="J2" s="24" t="s">
        <v>8</v>
      </c>
      <c r="K2" s="23" t="s">
        <v>8</v>
      </c>
      <c r="L2" s="22" t="s">
        <v>9</v>
      </c>
    </row>
    <row r="3" spans="1:13" ht="38.450000000000003" customHeight="1" thickBot="1" x14ac:dyDescent="0.25">
      <c r="A3" s="14"/>
      <c r="B3" s="412" t="s">
        <v>1472</v>
      </c>
      <c r="C3" s="12"/>
      <c r="D3" s="10"/>
      <c r="E3" s="10"/>
      <c r="F3" s="10"/>
      <c r="G3" s="11"/>
      <c r="H3" s="10"/>
      <c r="I3" s="10"/>
      <c r="J3" s="10"/>
      <c r="K3" s="20"/>
      <c r="L3" s="20"/>
    </row>
    <row r="4" spans="1:13" ht="15" customHeight="1" thickTop="1" x14ac:dyDescent="0.2">
      <c r="A4" s="14">
        <v>1</v>
      </c>
      <c r="B4" s="13" t="s">
        <v>1473</v>
      </c>
      <c r="C4" s="12" t="s">
        <v>191</v>
      </c>
      <c r="D4" s="10">
        <v>49</v>
      </c>
      <c r="E4" s="16"/>
      <c r="F4" s="16">
        <f t="shared" ref="F4:F15" si="0">SUM(D4:E4)</f>
        <v>49</v>
      </c>
      <c r="G4" s="16"/>
      <c r="H4" s="10">
        <v>54</v>
      </c>
      <c r="I4" s="10"/>
      <c r="J4" s="10">
        <f t="shared" ref="J4:J14" si="1">SUM(H4:I4)</f>
        <v>54</v>
      </c>
      <c r="K4" s="9">
        <f t="shared" ref="K4:K14" si="2">J4-F4</f>
        <v>5</v>
      </c>
      <c r="L4" s="8">
        <f t="shared" ref="L4:L14" si="3">IF(F4="","NEW",K4/F4)</f>
        <v>0.10204081632653061</v>
      </c>
      <c r="M4" s="15"/>
    </row>
    <row r="5" spans="1:13" ht="15" customHeight="1" x14ac:dyDescent="0.2">
      <c r="A5" s="14">
        <f t="shared" ref="A5:A18" si="4">1+A4</f>
        <v>2</v>
      </c>
      <c r="B5" s="13" t="s">
        <v>1474</v>
      </c>
      <c r="C5" s="12" t="s">
        <v>191</v>
      </c>
      <c r="D5" s="10">
        <v>32</v>
      </c>
      <c r="E5" s="16"/>
      <c r="F5" s="16">
        <f t="shared" si="0"/>
        <v>32</v>
      </c>
      <c r="G5" s="16"/>
      <c r="H5" s="10">
        <v>36</v>
      </c>
      <c r="I5" s="10"/>
      <c r="J5" s="10">
        <f t="shared" si="1"/>
        <v>36</v>
      </c>
      <c r="K5" s="9">
        <f t="shared" si="2"/>
        <v>4</v>
      </c>
      <c r="L5" s="8">
        <f t="shared" si="3"/>
        <v>0.125</v>
      </c>
      <c r="M5" s="15"/>
    </row>
    <row r="6" spans="1:13" ht="15" customHeight="1" x14ac:dyDescent="0.2">
      <c r="A6" s="14">
        <f t="shared" si="4"/>
        <v>3</v>
      </c>
      <c r="B6" s="13" t="s">
        <v>1475</v>
      </c>
      <c r="C6" s="12" t="s">
        <v>191</v>
      </c>
      <c r="D6" s="10">
        <v>0.49545</v>
      </c>
      <c r="E6" s="16"/>
      <c r="F6" s="16">
        <f t="shared" si="0"/>
        <v>0.49545</v>
      </c>
      <c r="G6" s="16"/>
      <c r="H6" s="10">
        <v>0.55000000000000004</v>
      </c>
      <c r="I6" s="10"/>
      <c r="J6" s="10">
        <f t="shared" si="1"/>
        <v>0.55000000000000004</v>
      </c>
      <c r="K6" s="9">
        <f t="shared" si="2"/>
        <v>5.4550000000000043E-2</v>
      </c>
      <c r="L6" s="8">
        <f t="shared" si="3"/>
        <v>0.11010192754061973</v>
      </c>
      <c r="M6" s="15"/>
    </row>
    <row r="7" spans="1:13" ht="15" customHeight="1" x14ac:dyDescent="0.2">
      <c r="A7" s="14">
        <f t="shared" si="4"/>
        <v>4</v>
      </c>
      <c r="B7" s="13" t="s">
        <v>1476</v>
      </c>
      <c r="C7" s="12" t="s">
        <v>191</v>
      </c>
      <c r="D7" s="10">
        <v>69</v>
      </c>
      <c r="E7" s="16"/>
      <c r="F7" s="16">
        <f t="shared" si="0"/>
        <v>69</v>
      </c>
      <c r="G7" s="16"/>
      <c r="H7" s="10">
        <v>76</v>
      </c>
      <c r="I7" s="10"/>
      <c r="J7" s="10">
        <f t="shared" si="1"/>
        <v>76</v>
      </c>
      <c r="K7" s="9">
        <f t="shared" si="2"/>
        <v>7</v>
      </c>
      <c r="L7" s="8">
        <f t="shared" si="3"/>
        <v>0.10144927536231885</v>
      </c>
    </row>
    <row r="8" spans="1:13" ht="15" customHeight="1" x14ac:dyDescent="0.2">
      <c r="A8" s="14">
        <f t="shared" si="4"/>
        <v>5</v>
      </c>
      <c r="B8" s="13" t="s">
        <v>1477</v>
      </c>
      <c r="C8" s="12" t="s">
        <v>191</v>
      </c>
      <c r="D8" s="10">
        <v>38.5</v>
      </c>
      <c r="E8" s="16"/>
      <c r="F8" s="16">
        <f t="shared" si="0"/>
        <v>38.5</v>
      </c>
      <c r="G8" s="16"/>
      <c r="H8" s="10">
        <v>43</v>
      </c>
      <c r="I8" s="10"/>
      <c r="J8" s="10">
        <f t="shared" si="1"/>
        <v>43</v>
      </c>
      <c r="K8" s="9">
        <f t="shared" si="2"/>
        <v>4.5</v>
      </c>
      <c r="L8" s="8">
        <f t="shared" si="3"/>
        <v>0.11688311688311688</v>
      </c>
    </row>
    <row r="9" spans="1:13" ht="15" customHeight="1" x14ac:dyDescent="0.2">
      <c r="A9" s="14">
        <f t="shared" si="4"/>
        <v>6</v>
      </c>
      <c r="B9" s="13" t="s">
        <v>1478</v>
      </c>
      <c r="C9" s="12" t="s">
        <v>191</v>
      </c>
      <c r="D9" s="10">
        <v>0.6</v>
      </c>
      <c r="E9" s="16"/>
      <c r="F9" s="16">
        <f t="shared" si="0"/>
        <v>0.6</v>
      </c>
      <c r="G9" s="16"/>
      <c r="H9" s="10">
        <v>0.66</v>
      </c>
      <c r="I9" s="10"/>
      <c r="J9" s="10">
        <f t="shared" si="1"/>
        <v>0.66</v>
      </c>
      <c r="K9" s="9">
        <f t="shared" si="2"/>
        <v>6.0000000000000053E-2</v>
      </c>
      <c r="L9" s="8">
        <f t="shared" si="3"/>
        <v>0.10000000000000009</v>
      </c>
    </row>
    <row r="10" spans="1:13" ht="15" customHeight="1" x14ac:dyDescent="0.2">
      <c r="A10" s="14">
        <f t="shared" si="4"/>
        <v>7</v>
      </c>
      <c r="B10" s="13" t="s">
        <v>1479</v>
      </c>
      <c r="C10" s="12" t="s">
        <v>191</v>
      </c>
      <c r="D10" s="10">
        <v>74</v>
      </c>
      <c r="E10" s="16"/>
      <c r="F10" s="16">
        <f t="shared" si="0"/>
        <v>74</v>
      </c>
      <c r="G10" s="16"/>
      <c r="H10" s="10">
        <v>82</v>
      </c>
      <c r="I10" s="10"/>
      <c r="J10" s="10">
        <f t="shared" si="1"/>
        <v>82</v>
      </c>
      <c r="K10" s="9">
        <f t="shared" si="2"/>
        <v>8</v>
      </c>
      <c r="L10" s="8">
        <f t="shared" si="3"/>
        <v>0.10810810810810811</v>
      </c>
    </row>
    <row r="11" spans="1:13" ht="15" customHeight="1" x14ac:dyDescent="0.2">
      <c r="A11" s="14">
        <f t="shared" si="4"/>
        <v>8</v>
      </c>
      <c r="B11" s="13" t="s">
        <v>1480</v>
      </c>
      <c r="C11" s="12" t="s">
        <v>191</v>
      </c>
      <c r="D11" s="10">
        <v>44</v>
      </c>
      <c r="E11" s="16"/>
      <c r="F11" s="16">
        <f t="shared" si="0"/>
        <v>44</v>
      </c>
      <c r="G11" s="16"/>
      <c r="H11" s="10">
        <v>49</v>
      </c>
      <c r="I11" s="10"/>
      <c r="J11" s="10">
        <f t="shared" si="1"/>
        <v>49</v>
      </c>
      <c r="K11" s="9">
        <f t="shared" si="2"/>
        <v>5</v>
      </c>
      <c r="L11" s="8">
        <f t="shared" si="3"/>
        <v>0.11363636363636363</v>
      </c>
    </row>
    <row r="12" spans="1:13" ht="15" customHeight="1" x14ac:dyDescent="0.2">
      <c r="A12" s="14">
        <f t="shared" si="4"/>
        <v>9</v>
      </c>
      <c r="B12" s="13" t="s">
        <v>1481</v>
      </c>
      <c r="C12" s="12" t="s">
        <v>191</v>
      </c>
      <c r="D12" s="10">
        <v>86</v>
      </c>
      <c r="E12" s="16"/>
      <c r="F12" s="16">
        <f t="shared" si="0"/>
        <v>86</v>
      </c>
      <c r="G12" s="16"/>
      <c r="H12" s="10">
        <v>95</v>
      </c>
      <c r="I12" s="10"/>
      <c r="J12" s="10">
        <f t="shared" si="1"/>
        <v>95</v>
      </c>
      <c r="K12" s="9">
        <f t="shared" si="2"/>
        <v>9</v>
      </c>
      <c r="L12" s="8">
        <f t="shared" si="3"/>
        <v>0.10465116279069768</v>
      </c>
      <c r="M12" s="15"/>
    </row>
    <row r="13" spans="1:13" ht="15" customHeight="1" x14ac:dyDescent="0.2">
      <c r="A13" s="14">
        <f t="shared" si="4"/>
        <v>10</v>
      </c>
      <c r="B13" s="13" t="s">
        <v>1482</v>
      </c>
      <c r="C13" s="12" t="s">
        <v>191</v>
      </c>
      <c r="D13" s="10">
        <v>49.5</v>
      </c>
      <c r="E13" s="16"/>
      <c r="F13" s="16">
        <f t="shared" si="0"/>
        <v>49.5</v>
      </c>
      <c r="G13" s="16"/>
      <c r="H13" s="10">
        <v>55</v>
      </c>
      <c r="I13" s="10"/>
      <c r="J13" s="10">
        <f t="shared" si="1"/>
        <v>55</v>
      </c>
      <c r="K13" s="9">
        <f t="shared" si="2"/>
        <v>5.5</v>
      </c>
      <c r="L13" s="8">
        <f t="shared" si="3"/>
        <v>0.1111111111111111</v>
      </c>
    </row>
    <row r="14" spans="1:13" ht="15" customHeight="1" x14ac:dyDescent="0.2">
      <c r="A14" s="14">
        <f t="shared" si="4"/>
        <v>11</v>
      </c>
      <c r="B14" s="13" t="s">
        <v>1483</v>
      </c>
      <c r="C14" s="12" t="s">
        <v>191</v>
      </c>
      <c r="D14" s="10">
        <v>0.7</v>
      </c>
      <c r="E14" s="16"/>
      <c r="F14" s="16">
        <f t="shared" si="0"/>
        <v>0.7</v>
      </c>
      <c r="G14" s="16"/>
      <c r="H14" s="10">
        <v>0.77</v>
      </c>
      <c r="I14" s="10"/>
      <c r="J14" s="10">
        <f t="shared" si="1"/>
        <v>0.77</v>
      </c>
      <c r="K14" s="9">
        <f t="shared" si="2"/>
        <v>7.0000000000000062E-2</v>
      </c>
      <c r="L14" s="8">
        <f t="shared" si="3"/>
        <v>0.10000000000000009</v>
      </c>
    </row>
    <row r="15" spans="1:13" ht="15" customHeight="1" x14ac:dyDescent="0.2">
      <c r="A15" s="14">
        <f t="shared" si="4"/>
        <v>12</v>
      </c>
      <c r="B15" s="13" t="s">
        <v>1484</v>
      </c>
      <c r="C15" s="12" t="s">
        <v>191</v>
      </c>
      <c r="D15" s="10">
        <v>57.5</v>
      </c>
      <c r="E15" s="16"/>
      <c r="F15" s="16">
        <f t="shared" si="0"/>
        <v>57.5</v>
      </c>
      <c r="G15" s="16"/>
      <c r="H15" s="10">
        <v>79.5</v>
      </c>
      <c r="I15" s="10"/>
      <c r="J15" s="10">
        <f t="shared" ref="J15:J16" si="5">SUM(H15:I15)</f>
        <v>79.5</v>
      </c>
      <c r="K15" s="9">
        <f t="shared" ref="K15" si="6">J15-F15</f>
        <v>22</v>
      </c>
      <c r="L15" s="8">
        <f t="shared" ref="L15" si="7">IF(F15="","NEW",K15/F15)</f>
        <v>0.38260869565217392</v>
      </c>
    </row>
    <row r="16" spans="1:13" ht="15" customHeight="1" x14ac:dyDescent="0.2">
      <c r="A16" s="14">
        <f t="shared" si="4"/>
        <v>13</v>
      </c>
      <c r="B16" s="13" t="s">
        <v>1485</v>
      </c>
      <c r="C16" s="12" t="s">
        <v>19</v>
      </c>
      <c r="D16" s="10"/>
      <c r="E16" s="16"/>
      <c r="F16" s="16"/>
      <c r="G16" s="16"/>
      <c r="H16" s="10">
        <v>15</v>
      </c>
      <c r="I16" s="10"/>
      <c r="J16" s="10">
        <f t="shared" si="5"/>
        <v>15</v>
      </c>
      <c r="K16" s="9">
        <f t="shared" ref="K16" si="8">J16-F16</f>
        <v>15</v>
      </c>
      <c r="L16" s="8" t="str">
        <f t="shared" ref="L16" si="9">IF(F16="","NEW",K16/F16)</f>
        <v>NEW</v>
      </c>
    </row>
    <row r="17" spans="1:12" ht="15" customHeight="1" x14ac:dyDescent="0.2">
      <c r="A17" s="14">
        <f t="shared" si="4"/>
        <v>14</v>
      </c>
      <c r="B17" s="13" t="s">
        <v>1486</v>
      </c>
      <c r="C17" s="12" t="s">
        <v>191</v>
      </c>
      <c r="D17" s="535" t="s">
        <v>49</v>
      </c>
      <c r="E17" s="536"/>
      <c r="F17" s="536"/>
      <c r="G17" s="536"/>
      <c r="H17" s="536"/>
      <c r="I17" s="536"/>
      <c r="J17" s="537"/>
      <c r="K17" s="9"/>
      <c r="L17" s="8"/>
    </row>
    <row r="18" spans="1:12" ht="15" customHeight="1" x14ac:dyDescent="0.2">
      <c r="A18" s="14">
        <f t="shared" si="4"/>
        <v>15</v>
      </c>
      <c r="B18" s="13" t="s">
        <v>1487</v>
      </c>
      <c r="C18" s="12" t="s">
        <v>191</v>
      </c>
      <c r="D18" s="535" t="s">
        <v>49</v>
      </c>
      <c r="E18" s="536"/>
      <c r="F18" s="536"/>
      <c r="G18" s="536"/>
      <c r="H18" s="536"/>
      <c r="I18" s="536"/>
      <c r="J18" s="537"/>
      <c r="K18" s="9"/>
      <c r="L18" s="8"/>
    </row>
    <row r="19" spans="1:12" ht="15" customHeight="1" x14ac:dyDescent="0.2">
      <c r="A19" s="14"/>
      <c r="B19" s="13"/>
      <c r="C19" s="12"/>
      <c r="D19" s="11"/>
      <c r="E19" s="11"/>
      <c r="F19" s="11"/>
      <c r="G19" s="11"/>
      <c r="H19" s="10"/>
      <c r="I19" s="10"/>
      <c r="J19" s="10"/>
      <c r="K19" s="9"/>
      <c r="L19" s="8"/>
    </row>
    <row r="20" spans="1:12" ht="15" customHeight="1" thickBot="1" x14ac:dyDescent="0.25">
      <c r="A20" s="14"/>
      <c r="B20" s="459" t="s">
        <v>1488</v>
      </c>
      <c r="C20" s="12"/>
      <c r="D20" s="10"/>
      <c r="E20" s="10"/>
      <c r="F20" s="10"/>
      <c r="G20" s="11"/>
      <c r="H20" s="10"/>
      <c r="I20" s="10"/>
      <c r="J20" s="10"/>
      <c r="K20" s="9"/>
      <c r="L20" s="8"/>
    </row>
    <row r="21" spans="1:12" ht="15.95" customHeight="1" thickTop="1" x14ac:dyDescent="0.2">
      <c r="A21" s="14">
        <f>A18+1</f>
        <v>16</v>
      </c>
      <c r="B21" s="13" t="s">
        <v>1489</v>
      </c>
      <c r="C21" s="17" t="s">
        <v>11</v>
      </c>
      <c r="D21" s="736" t="s">
        <v>1490</v>
      </c>
      <c r="E21" s="737"/>
      <c r="F21" s="737"/>
      <c r="G21" s="737"/>
      <c r="H21" s="737"/>
      <c r="I21" s="737"/>
      <c r="J21" s="738"/>
      <c r="K21" s="9"/>
      <c r="L21" s="8"/>
    </row>
    <row r="22" spans="1:12" ht="15" customHeight="1" x14ac:dyDescent="0.2">
      <c r="A22" s="14"/>
      <c r="B22" s="13"/>
      <c r="C22" s="12"/>
      <c r="D22" s="10"/>
      <c r="E22" s="10"/>
      <c r="F22" s="10"/>
      <c r="G22" s="11"/>
      <c r="H22" s="10"/>
      <c r="I22" s="10"/>
      <c r="J22" s="10"/>
      <c r="K22" s="9"/>
      <c r="L22" s="8"/>
    </row>
  </sheetData>
  <mergeCells count="5">
    <mergeCell ref="D21:J21"/>
    <mergeCell ref="A1:B1"/>
    <mergeCell ref="K1:L1"/>
    <mergeCell ref="D17:J17"/>
    <mergeCell ref="D18:J18"/>
  </mergeCells>
  <conditionalFormatting sqref="L4:L22">
    <cfRule type="cellIs" dxfId="1" priority="5" operator="equal">
      <formula>"NEW"</formula>
    </cfRule>
  </conditionalFormatting>
  <dataValidations disablePrompts="1" count="1">
    <dataValidation type="list" allowBlank="1" showInputMessage="1" showErrorMessage="1" sqref="C2:C22" xr:uid="{8AF8D1DF-1E9F-4779-BC97-C7E927F31BE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E64C-7203-44F2-9CF7-80CE5E22F1B1}">
  <dimension ref="A1:M238"/>
  <sheetViews>
    <sheetView zoomScale="70" zoomScaleNormal="70" zoomScaleSheetLayoutView="70" workbookViewId="0">
      <selection sqref="A1:B1"/>
    </sheetView>
  </sheetViews>
  <sheetFormatPr defaultColWidth="9.140625" defaultRowHeight="15" x14ac:dyDescent="0.2"/>
  <cols>
    <col min="1" max="1" width="5.7109375" style="93" customWidth="1"/>
    <col min="2" max="2" width="90.5703125" style="94" customWidth="1"/>
    <col min="3" max="3" width="24.42578125" style="94" customWidth="1"/>
    <col min="4" max="4" width="16" style="95" customWidth="1"/>
    <col min="5" max="5" width="10.5703125" style="95" customWidth="1"/>
    <col min="6" max="6" width="16.28515625" style="95" customWidth="1"/>
    <col min="7" max="7" width="3.42578125" style="95" customWidth="1"/>
    <col min="8" max="8" width="16.28515625" style="95" customWidth="1"/>
    <col min="9" max="9" width="10.5703125" style="95" customWidth="1"/>
    <col min="10" max="10" width="16.28515625" style="95" customWidth="1"/>
    <col min="11" max="11" width="12.28515625" style="56" customWidth="1"/>
    <col min="12" max="12" width="11" style="57" customWidth="1"/>
    <col min="13" max="16384" width="9.140625" style="68"/>
  </cols>
  <sheetData>
    <row r="1" spans="1:12" s="65" customFormat="1" ht="96.95" customHeight="1" thickBot="1" x14ac:dyDescent="0.35">
      <c r="A1" s="538" t="s">
        <v>0</v>
      </c>
      <c r="B1" s="538"/>
      <c r="C1" s="28" t="s">
        <v>1</v>
      </c>
      <c r="D1" s="28" t="s">
        <v>2</v>
      </c>
      <c r="E1" s="28" t="s">
        <v>3</v>
      </c>
      <c r="F1" s="28" t="s">
        <v>4</v>
      </c>
      <c r="G1" s="28"/>
      <c r="H1" s="28" t="s">
        <v>5</v>
      </c>
      <c r="I1" s="28" t="s">
        <v>3</v>
      </c>
      <c r="J1" s="28" t="s">
        <v>6</v>
      </c>
      <c r="K1" s="539" t="s">
        <v>7</v>
      </c>
      <c r="L1" s="539"/>
    </row>
    <row r="2" spans="1:12" ht="16.5" thickTop="1" x14ac:dyDescent="0.2">
      <c r="A2" s="66"/>
      <c r="B2" s="66"/>
      <c r="C2" s="42"/>
      <c r="D2" s="24" t="s">
        <v>8</v>
      </c>
      <c r="E2" s="24" t="s">
        <v>8</v>
      </c>
      <c r="F2" s="24" t="s">
        <v>8</v>
      </c>
      <c r="G2" s="67"/>
      <c r="H2" s="24" t="s">
        <v>8</v>
      </c>
      <c r="I2" s="24" t="s">
        <v>8</v>
      </c>
      <c r="J2" s="24" t="s">
        <v>8</v>
      </c>
      <c r="K2" s="23" t="s">
        <v>8</v>
      </c>
      <c r="L2" s="22" t="s">
        <v>9</v>
      </c>
    </row>
    <row r="3" spans="1:12" ht="18.75" thickBot="1" x14ac:dyDescent="0.25">
      <c r="A3" s="69"/>
      <c r="B3" s="395" t="s">
        <v>25</v>
      </c>
      <c r="C3" s="42"/>
      <c r="D3" s="24"/>
      <c r="E3" s="24"/>
      <c r="F3" s="24"/>
      <c r="G3" s="24"/>
      <c r="H3" s="24"/>
      <c r="I3" s="24"/>
      <c r="J3" s="24"/>
      <c r="K3" s="70"/>
      <c r="L3" s="22"/>
    </row>
    <row r="4" spans="1:12" ht="18" thickTop="1" thickBot="1" x14ac:dyDescent="0.25">
      <c r="A4" s="71"/>
      <c r="B4" s="397" t="s">
        <v>26</v>
      </c>
      <c r="C4" s="42"/>
      <c r="D4" s="72"/>
      <c r="E4" s="72"/>
      <c r="F4" s="72"/>
      <c r="G4" s="72"/>
      <c r="H4" s="72"/>
      <c r="I4" s="72"/>
      <c r="J4" s="72"/>
      <c r="K4" s="36"/>
      <c r="L4" s="22"/>
    </row>
    <row r="5" spans="1:12" ht="15.75" x14ac:dyDescent="0.2">
      <c r="A5" s="71"/>
      <c r="B5" s="73"/>
      <c r="C5" s="42"/>
      <c r="D5" s="72"/>
      <c r="E5" s="72"/>
      <c r="F5" s="72"/>
      <c r="G5" s="72"/>
      <c r="H5" s="72"/>
      <c r="I5" s="72"/>
      <c r="J5" s="72"/>
      <c r="K5" s="36"/>
      <c r="L5" s="22"/>
    </row>
    <row r="6" spans="1:12" ht="17.25" thickBot="1" x14ac:dyDescent="0.25">
      <c r="A6" s="71"/>
      <c r="B6" s="397" t="s">
        <v>27</v>
      </c>
      <c r="C6" s="42"/>
      <c r="D6" s="72"/>
      <c r="E6" s="72"/>
      <c r="F6" s="72"/>
      <c r="G6" s="72"/>
      <c r="H6" s="72"/>
      <c r="I6" s="72"/>
      <c r="J6" s="72"/>
      <c r="K6" s="36"/>
      <c r="L6" s="22"/>
    </row>
    <row r="7" spans="1:12" x14ac:dyDescent="0.2">
      <c r="A7" s="74">
        <v>1</v>
      </c>
      <c r="B7" s="75" t="s">
        <v>1515</v>
      </c>
      <c r="C7" s="17" t="s">
        <v>11</v>
      </c>
      <c r="D7" s="16">
        <v>2900</v>
      </c>
      <c r="E7" s="76"/>
      <c r="F7" s="76">
        <f>D7+E7</f>
        <v>2900</v>
      </c>
      <c r="G7" s="16"/>
      <c r="H7" s="16">
        <v>3190</v>
      </c>
      <c r="I7" s="16"/>
      <c r="J7" s="76">
        <f>H7+I7</f>
        <v>3190</v>
      </c>
      <c r="K7" s="9">
        <f>J7-F7</f>
        <v>290</v>
      </c>
      <c r="L7" s="8">
        <f>IF(F7="","NEW",K7/F7)</f>
        <v>0.1</v>
      </c>
    </row>
    <row r="8" spans="1:12" x14ac:dyDescent="0.2">
      <c r="A8" s="74">
        <f>+A7+1</f>
        <v>2</v>
      </c>
      <c r="B8" s="75" t="s">
        <v>28</v>
      </c>
      <c r="C8" s="17" t="s">
        <v>11</v>
      </c>
      <c r="D8" s="16">
        <v>8700</v>
      </c>
      <c r="E8" s="76"/>
      <c r="F8" s="76">
        <f>D8+E8</f>
        <v>8700</v>
      </c>
      <c r="G8" s="16"/>
      <c r="H8" s="16">
        <v>9570</v>
      </c>
      <c r="I8" s="16"/>
      <c r="J8" s="76">
        <f>H8+I8</f>
        <v>9570</v>
      </c>
      <c r="K8" s="9">
        <f>J8-F8</f>
        <v>870</v>
      </c>
      <c r="L8" s="8">
        <f>IF(F8="","NEW",K8/F8)</f>
        <v>0.1</v>
      </c>
    </row>
    <row r="9" spans="1:12" x14ac:dyDescent="0.2">
      <c r="A9" s="74"/>
      <c r="B9" s="75"/>
      <c r="C9" s="17"/>
      <c r="D9" s="16"/>
      <c r="E9" s="76"/>
      <c r="F9" s="76"/>
      <c r="G9" s="16"/>
      <c r="H9" s="16"/>
      <c r="I9" s="16"/>
      <c r="J9" s="16"/>
      <c r="K9" s="9"/>
      <c r="L9" s="8"/>
    </row>
    <row r="10" spans="1:12" ht="17.25" thickBot="1" x14ac:dyDescent="0.25">
      <c r="A10" s="74"/>
      <c r="B10" s="398" t="s">
        <v>29</v>
      </c>
      <c r="C10" s="17"/>
      <c r="D10" s="16"/>
      <c r="E10" s="16"/>
      <c r="F10" s="16"/>
      <c r="G10" s="16"/>
      <c r="H10" s="16"/>
      <c r="I10" s="16"/>
      <c r="J10" s="16"/>
      <c r="K10" s="9"/>
      <c r="L10" s="8"/>
    </row>
    <row r="11" spans="1:12" x14ac:dyDescent="0.2">
      <c r="A11" s="74">
        <f>+A8+1</f>
        <v>3</v>
      </c>
      <c r="B11" s="77" t="s">
        <v>30</v>
      </c>
      <c r="C11" s="17" t="s">
        <v>11</v>
      </c>
      <c r="D11" s="16">
        <v>1300</v>
      </c>
      <c r="E11" s="16"/>
      <c r="F11" s="76">
        <f>D11+E11</f>
        <v>1300</v>
      </c>
      <c r="G11" s="16"/>
      <c r="H11" s="16">
        <v>1430</v>
      </c>
      <c r="I11" s="16"/>
      <c r="J11" s="76">
        <f>H11+I11</f>
        <v>1430</v>
      </c>
      <c r="K11" s="9">
        <f>J11-F11</f>
        <v>130</v>
      </c>
      <c r="L11" s="8">
        <f>IF(F11="","NEW",K11/F11)</f>
        <v>0.1</v>
      </c>
    </row>
    <row r="12" spans="1:12" x14ac:dyDescent="0.2">
      <c r="A12" s="74">
        <f>+A11+1</f>
        <v>4</v>
      </c>
      <c r="B12" s="77" t="s">
        <v>31</v>
      </c>
      <c r="C12" s="17" t="s">
        <v>11</v>
      </c>
      <c r="D12" s="16">
        <v>3900</v>
      </c>
      <c r="E12" s="16"/>
      <c r="F12" s="76">
        <f>D12+E12</f>
        <v>3900</v>
      </c>
      <c r="G12" s="16"/>
      <c r="H12" s="16">
        <v>4290</v>
      </c>
      <c r="I12" s="16"/>
      <c r="J12" s="76">
        <f>H12+I12</f>
        <v>4290</v>
      </c>
      <c r="K12" s="9">
        <f>J12-F12</f>
        <v>390</v>
      </c>
      <c r="L12" s="8">
        <f>IF(F12="","NEW",K12/F12)</f>
        <v>0.1</v>
      </c>
    </row>
    <row r="13" spans="1:12" x14ac:dyDescent="0.2">
      <c r="A13" s="74"/>
      <c r="B13" s="77"/>
      <c r="C13" s="17"/>
      <c r="D13" s="16"/>
      <c r="E13" s="16"/>
      <c r="F13" s="76"/>
      <c r="G13" s="16"/>
      <c r="H13" s="16"/>
      <c r="I13" s="16"/>
      <c r="J13" s="16"/>
      <c r="K13" s="9"/>
      <c r="L13" s="8"/>
    </row>
    <row r="14" spans="1:12" ht="17.25" thickBot="1" x14ac:dyDescent="0.25">
      <c r="A14" s="74"/>
      <c r="B14" s="398" t="s">
        <v>32</v>
      </c>
      <c r="C14" s="17"/>
      <c r="D14" s="16"/>
      <c r="E14" s="16"/>
      <c r="F14" s="76"/>
      <c r="G14" s="16"/>
      <c r="H14" s="16"/>
      <c r="I14" s="16"/>
      <c r="J14" s="16"/>
      <c r="K14" s="9"/>
      <c r="L14" s="8"/>
    </row>
    <row r="15" spans="1:12" x14ac:dyDescent="0.2">
      <c r="A15" s="74">
        <f>+A12+1</f>
        <v>5</v>
      </c>
      <c r="B15" s="77" t="s">
        <v>33</v>
      </c>
      <c r="C15" s="17" t="s">
        <v>11</v>
      </c>
      <c r="D15" s="16">
        <v>1046</v>
      </c>
      <c r="E15" s="16"/>
      <c r="F15" s="76">
        <f>SUM(D15:E15)</f>
        <v>1046</v>
      </c>
      <c r="G15" s="16"/>
      <c r="H15" s="16">
        <v>1150.5999999999999</v>
      </c>
      <c r="I15" s="16"/>
      <c r="J15" s="76">
        <f>H15+I15</f>
        <v>1150.5999999999999</v>
      </c>
      <c r="K15" s="9">
        <f>J15-F15</f>
        <v>104.59999999999991</v>
      </c>
      <c r="L15" s="8">
        <f>IF(F15="","NEW",K15/F15)</f>
        <v>9.9999999999999908E-2</v>
      </c>
    </row>
    <row r="16" spans="1:12" x14ac:dyDescent="0.2">
      <c r="A16" s="74">
        <f>+A15+1</f>
        <v>6</v>
      </c>
      <c r="B16" s="77" t="s">
        <v>34</v>
      </c>
      <c r="C16" s="17" t="s">
        <v>11</v>
      </c>
      <c r="D16" s="16">
        <v>1046</v>
      </c>
      <c r="E16" s="16"/>
      <c r="F16" s="76">
        <f>SUM(D16:E16)</f>
        <v>1046</v>
      </c>
      <c r="G16" s="16"/>
      <c r="H16" s="16">
        <v>1150.5999999999999</v>
      </c>
      <c r="I16" s="16"/>
      <c r="J16" s="76">
        <f>H16+I16</f>
        <v>1150.5999999999999</v>
      </c>
      <c r="K16" s="9">
        <f>J16-F16</f>
        <v>104.59999999999991</v>
      </c>
      <c r="L16" s="8">
        <f>IF(F16="","NEW",K16/F16)</f>
        <v>9.9999999999999908E-2</v>
      </c>
    </row>
    <row r="17" spans="1:12" x14ac:dyDescent="0.2">
      <c r="A17" s="74">
        <f t="shared" ref="A17:A19" si="0">+A16+1</f>
        <v>7</v>
      </c>
      <c r="B17" s="77" t="s">
        <v>35</v>
      </c>
      <c r="C17" s="17" t="s">
        <v>11</v>
      </c>
      <c r="D17" s="16">
        <v>715</v>
      </c>
      <c r="E17" s="16"/>
      <c r="F17" s="76">
        <f>SUM(D17:E17)</f>
        <v>715</v>
      </c>
      <c r="G17" s="16"/>
      <c r="H17" s="16">
        <v>786.5</v>
      </c>
      <c r="I17" s="16"/>
      <c r="J17" s="76">
        <f>H17+I17</f>
        <v>786.5</v>
      </c>
      <c r="K17" s="9">
        <f>J17-F17</f>
        <v>71.5</v>
      </c>
      <c r="L17" s="8">
        <f>IF(F17="","NEW",K17/F17)</f>
        <v>0.1</v>
      </c>
    </row>
    <row r="18" spans="1:12" x14ac:dyDescent="0.2">
      <c r="A18" s="74">
        <f t="shared" si="0"/>
        <v>8</v>
      </c>
      <c r="B18" s="77" t="s">
        <v>36</v>
      </c>
      <c r="C18" s="17" t="s">
        <v>11</v>
      </c>
      <c r="D18" s="16">
        <v>715</v>
      </c>
      <c r="E18" s="16"/>
      <c r="F18" s="76">
        <f>SUM(D18:E18)</f>
        <v>715</v>
      </c>
      <c r="G18" s="16"/>
      <c r="H18" s="16">
        <v>786.5</v>
      </c>
      <c r="I18" s="16"/>
      <c r="J18" s="76">
        <f>H18+I18</f>
        <v>786.5</v>
      </c>
      <c r="K18" s="9">
        <f>J18-F18</f>
        <v>71.5</v>
      </c>
      <c r="L18" s="8">
        <f>IF(F18="","NEW",K18/F18)</f>
        <v>0.1</v>
      </c>
    </row>
    <row r="19" spans="1:12" x14ac:dyDescent="0.2">
      <c r="A19" s="74">
        <f t="shared" si="0"/>
        <v>9</v>
      </c>
      <c r="B19" s="77" t="s">
        <v>37</v>
      </c>
      <c r="C19" s="17" t="s">
        <v>11</v>
      </c>
      <c r="D19" s="16">
        <v>1046</v>
      </c>
      <c r="E19" s="16"/>
      <c r="F19" s="76">
        <f>SUM(D19:E19)</f>
        <v>1046</v>
      </c>
      <c r="G19" s="16"/>
      <c r="H19" s="16">
        <v>1150.5999999999999</v>
      </c>
      <c r="I19" s="16"/>
      <c r="J19" s="76">
        <f>H19+I19</f>
        <v>1150.5999999999999</v>
      </c>
      <c r="K19" s="9">
        <f>J19-F19</f>
        <v>104.59999999999991</v>
      </c>
      <c r="L19" s="8">
        <f>IF(F19="","NEW",K19/F19)</f>
        <v>9.9999999999999908E-2</v>
      </c>
    </row>
    <row r="20" spans="1:12" x14ac:dyDescent="0.2">
      <c r="A20" s="74"/>
      <c r="B20" s="77"/>
      <c r="C20" s="17"/>
      <c r="D20" s="16"/>
      <c r="E20" s="16"/>
      <c r="F20" s="76"/>
      <c r="G20" s="16"/>
      <c r="H20" s="16"/>
      <c r="I20" s="16"/>
      <c r="J20" s="16"/>
      <c r="K20" s="9"/>
      <c r="L20" s="8"/>
    </row>
    <row r="21" spans="1:12" ht="17.25" thickBot="1" x14ac:dyDescent="0.25">
      <c r="A21" s="74"/>
      <c r="B21" s="398" t="s">
        <v>38</v>
      </c>
      <c r="C21" s="17"/>
      <c r="D21" s="16"/>
      <c r="E21" s="16"/>
      <c r="F21" s="76"/>
      <c r="G21" s="16"/>
      <c r="H21" s="16"/>
      <c r="I21" s="16"/>
      <c r="J21" s="16"/>
      <c r="K21" s="9"/>
      <c r="L21" s="8"/>
    </row>
    <row r="22" spans="1:12" ht="30" x14ac:dyDescent="0.2">
      <c r="A22" s="74">
        <f>A19+1</f>
        <v>10</v>
      </c>
      <c r="B22" s="77" t="s">
        <v>39</v>
      </c>
      <c r="C22" s="17" t="s">
        <v>11</v>
      </c>
      <c r="D22" s="16">
        <v>1662</v>
      </c>
      <c r="E22" s="16"/>
      <c r="F22" s="76">
        <f>SUM(D22:E22)</f>
        <v>1662</v>
      </c>
      <c r="G22" s="16"/>
      <c r="H22" s="16">
        <v>1828</v>
      </c>
      <c r="I22" s="16"/>
      <c r="J22" s="76">
        <f>H22+I22</f>
        <v>1828</v>
      </c>
      <c r="K22" s="9">
        <f>J22-F22</f>
        <v>166</v>
      </c>
      <c r="L22" s="8">
        <f>IF(F22="","NEW",K22/F22)</f>
        <v>9.9879663056558363E-2</v>
      </c>
    </row>
    <row r="23" spans="1:12" ht="45" x14ac:dyDescent="0.2">
      <c r="A23" s="74">
        <f>A22+1</f>
        <v>11</v>
      </c>
      <c r="B23" s="77" t="s">
        <v>40</v>
      </c>
      <c r="C23" s="17" t="s">
        <v>11</v>
      </c>
      <c r="D23" s="16">
        <v>2070</v>
      </c>
      <c r="E23" s="16"/>
      <c r="F23" s="76">
        <f>SUM(D23:E23)</f>
        <v>2070</v>
      </c>
      <c r="G23" s="16"/>
      <c r="H23" s="16">
        <v>2277</v>
      </c>
      <c r="I23" s="16"/>
      <c r="J23" s="76">
        <f>H23+I23</f>
        <v>2277</v>
      </c>
      <c r="K23" s="9">
        <f>J23-F23</f>
        <v>207</v>
      </c>
      <c r="L23" s="8">
        <f>IF(F23="","NEW",K23/F23)</f>
        <v>0.1</v>
      </c>
    </row>
    <row r="24" spans="1:12" x14ac:dyDescent="0.2">
      <c r="A24" s="74"/>
      <c r="B24" s="77"/>
      <c r="C24" s="17"/>
      <c r="D24" s="16"/>
      <c r="E24" s="16"/>
      <c r="F24" s="76"/>
      <c r="G24" s="16"/>
      <c r="H24" s="16"/>
      <c r="I24" s="16"/>
      <c r="J24" s="16"/>
      <c r="K24" s="9"/>
      <c r="L24" s="8"/>
    </row>
    <row r="25" spans="1:12" ht="17.25" thickBot="1" x14ac:dyDescent="0.25">
      <c r="A25" s="74"/>
      <c r="B25" s="398" t="s">
        <v>41</v>
      </c>
      <c r="C25" s="17"/>
      <c r="D25" s="16"/>
      <c r="E25" s="16"/>
      <c r="F25" s="76"/>
      <c r="G25" s="16"/>
      <c r="H25" s="16"/>
      <c r="I25" s="16"/>
      <c r="J25" s="16"/>
      <c r="K25" s="9"/>
      <c r="L25" s="8"/>
    </row>
    <row r="26" spans="1:12" x14ac:dyDescent="0.2">
      <c r="A26" s="74">
        <f>A23+1</f>
        <v>12</v>
      </c>
      <c r="B26" s="77" t="s">
        <v>33</v>
      </c>
      <c r="C26" s="17" t="s">
        <v>11</v>
      </c>
      <c r="D26" s="16">
        <v>286</v>
      </c>
      <c r="E26" s="16"/>
      <c r="F26" s="76">
        <f>SUM(D26:E26)</f>
        <v>286</v>
      </c>
      <c r="G26" s="16"/>
      <c r="H26" s="16">
        <v>314.60000000000002</v>
      </c>
      <c r="I26" s="16"/>
      <c r="J26" s="76">
        <f>H26+I26</f>
        <v>314.60000000000002</v>
      </c>
      <c r="K26" s="9">
        <f>J26-F26</f>
        <v>28.600000000000023</v>
      </c>
      <c r="L26" s="8">
        <f>IF(F26="","NEW",K26/F26)</f>
        <v>0.10000000000000007</v>
      </c>
    </row>
    <row r="27" spans="1:12" x14ac:dyDescent="0.2">
      <c r="A27" s="74">
        <f>A26+1</f>
        <v>13</v>
      </c>
      <c r="B27" s="77" t="s">
        <v>42</v>
      </c>
      <c r="C27" s="17" t="s">
        <v>11</v>
      </c>
      <c r="D27" s="16">
        <v>286</v>
      </c>
      <c r="E27" s="16"/>
      <c r="F27" s="76">
        <f>SUM(D27:E27)</f>
        <v>286</v>
      </c>
      <c r="G27" s="16"/>
      <c r="H27" s="16">
        <v>314.60000000000002</v>
      </c>
      <c r="I27" s="16"/>
      <c r="J27" s="76">
        <f>H27+I27</f>
        <v>314.60000000000002</v>
      </c>
      <c r="K27" s="9">
        <f>J27-F27</f>
        <v>28.600000000000023</v>
      </c>
      <c r="L27" s="8">
        <f>IF(F27="","NEW",K27/F27)</f>
        <v>0.10000000000000007</v>
      </c>
    </row>
    <row r="28" spans="1:12" ht="15.75" x14ac:dyDescent="0.2">
      <c r="A28" s="74"/>
      <c r="B28" s="21"/>
      <c r="C28" s="17"/>
      <c r="D28" s="16"/>
      <c r="E28" s="16"/>
      <c r="F28" s="76"/>
      <c r="G28" s="16"/>
      <c r="H28" s="16"/>
      <c r="I28" s="16"/>
      <c r="J28" s="16"/>
      <c r="K28" s="9"/>
      <c r="L28" s="8"/>
    </row>
    <row r="29" spans="1:12" ht="17.25" thickBot="1" x14ac:dyDescent="0.25">
      <c r="A29" s="74"/>
      <c r="B29" s="398" t="s">
        <v>43</v>
      </c>
      <c r="C29" s="17"/>
      <c r="D29" s="16"/>
      <c r="E29" s="16"/>
      <c r="F29" s="76"/>
      <c r="G29" s="16"/>
      <c r="H29" s="16"/>
      <c r="I29" s="16"/>
      <c r="J29" s="16"/>
      <c r="K29" s="9"/>
      <c r="L29" s="8"/>
    </row>
    <row r="30" spans="1:12" x14ac:dyDescent="0.2">
      <c r="A30" s="74">
        <f>A27+1</f>
        <v>14</v>
      </c>
      <c r="B30" s="77" t="s">
        <v>44</v>
      </c>
      <c r="C30" s="17" t="s">
        <v>11</v>
      </c>
      <c r="D30" s="16">
        <v>134</v>
      </c>
      <c r="E30" s="16">
        <f>ROUND(D30*0.2,2)</f>
        <v>26.8</v>
      </c>
      <c r="F30" s="16">
        <f>SUM(D30:E30)</f>
        <v>160.80000000000001</v>
      </c>
      <c r="G30" s="16"/>
      <c r="H30" s="16">
        <v>147.4</v>
      </c>
      <c r="I30" s="16">
        <f>ROUND(H30*0.2,2)</f>
        <v>29.48</v>
      </c>
      <c r="J30" s="16">
        <f>SUM(H30:I30)</f>
        <v>176.88</v>
      </c>
      <c r="K30" s="9">
        <f>J30-F30</f>
        <v>16.079999999999984</v>
      </c>
      <c r="L30" s="8">
        <f>IF(F30="","NEW",K30/F30)</f>
        <v>9.9999999999999895E-2</v>
      </c>
    </row>
    <row r="31" spans="1:12" x14ac:dyDescent="0.2">
      <c r="A31" s="74">
        <f>A30+1</f>
        <v>15</v>
      </c>
      <c r="B31" s="77" t="s">
        <v>45</v>
      </c>
      <c r="C31" s="17" t="s">
        <v>11</v>
      </c>
      <c r="D31" s="16">
        <v>114.67</v>
      </c>
      <c r="E31" s="16">
        <f>ROUND(D31*0.2,2)</f>
        <v>22.93</v>
      </c>
      <c r="F31" s="16">
        <f>SUM(D31:E31)</f>
        <v>137.6</v>
      </c>
      <c r="G31" s="16"/>
      <c r="H31" s="16">
        <v>126.13</v>
      </c>
      <c r="I31" s="16">
        <f>ROUND(H31*0.2,2)</f>
        <v>25.23</v>
      </c>
      <c r="J31" s="16">
        <f>SUM(H31:I31)</f>
        <v>151.35999999999999</v>
      </c>
      <c r="K31" s="9">
        <f>J31-F31</f>
        <v>13.759999999999991</v>
      </c>
      <c r="L31" s="8">
        <f>IF(F31="","NEW",K31/F31)</f>
        <v>9.9999999999999936E-2</v>
      </c>
    </row>
    <row r="32" spans="1:12" x14ac:dyDescent="0.2">
      <c r="A32" s="74">
        <f>A31+1</f>
        <v>16</v>
      </c>
      <c r="B32" s="77" t="s">
        <v>46</v>
      </c>
      <c r="C32" s="17" t="s">
        <v>11</v>
      </c>
      <c r="D32" s="16">
        <v>71.58</v>
      </c>
      <c r="E32" s="16">
        <f>ROUND(D32*0.2,2)</f>
        <v>14.32</v>
      </c>
      <c r="F32" s="16">
        <f>SUM(D32:E32)</f>
        <v>85.9</v>
      </c>
      <c r="G32" s="16"/>
      <c r="H32" s="16">
        <v>78.75</v>
      </c>
      <c r="I32" s="16">
        <f>ROUND(H32*0.2,2)</f>
        <v>15.75</v>
      </c>
      <c r="J32" s="16">
        <f>SUM(H32:I32)</f>
        <v>94.5</v>
      </c>
      <c r="K32" s="9">
        <f>J32-F32</f>
        <v>8.5999999999999943</v>
      </c>
      <c r="L32" s="8">
        <f>IF(F32="","NEW",K32/F32)</f>
        <v>0.10011641443538992</v>
      </c>
    </row>
    <row r="33" spans="1:12" x14ac:dyDescent="0.2">
      <c r="A33" s="74">
        <f>A32+1</f>
        <v>17</v>
      </c>
      <c r="B33" s="77" t="s">
        <v>47</v>
      </c>
      <c r="C33" s="17" t="s">
        <v>11</v>
      </c>
      <c r="D33" s="16">
        <v>95.42</v>
      </c>
      <c r="E33" s="16">
        <f>ROUND(D33*0.2,2)</f>
        <v>19.079999999999998</v>
      </c>
      <c r="F33" s="16">
        <f>SUM(D33:E33)</f>
        <v>114.5</v>
      </c>
      <c r="G33" s="16"/>
      <c r="H33" s="16">
        <v>104.96</v>
      </c>
      <c r="I33" s="16">
        <f>ROUND(H33*0.2,2)</f>
        <v>20.99</v>
      </c>
      <c r="J33" s="16">
        <f>SUM(H33:I33)</f>
        <v>125.94999999999999</v>
      </c>
      <c r="K33" s="9">
        <f>J33-F33</f>
        <v>11.449999999999989</v>
      </c>
      <c r="L33" s="8">
        <f>IF(F33="","NEW",K33/F33)</f>
        <v>9.9999999999999895E-2</v>
      </c>
    </row>
    <row r="34" spans="1:12" x14ac:dyDescent="0.2">
      <c r="A34" s="74">
        <f>A33+1</f>
        <v>18</v>
      </c>
      <c r="B34" s="77" t="s">
        <v>48</v>
      </c>
      <c r="C34" s="17" t="s">
        <v>11</v>
      </c>
      <c r="D34" s="535" t="s">
        <v>49</v>
      </c>
      <c r="E34" s="536"/>
      <c r="F34" s="537"/>
      <c r="G34" s="16"/>
      <c r="H34" s="535" t="s">
        <v>49</v>
      </c>
      <c r="I34" s="536"/>
      <c r="J34" s="537"/>
      <c r="K34" s="9"/>
      <c r="L34" s="8"/>
    </row>
    <row r="35" spans="1:12" x14ac:dyDescent="0.2">
      <c r="A35" s="74"/>
      <c r="B35" s="77"/>
      <c r="C35" s="17"/>
      <c r="D35" s="16"/>
      <c r="E35" s="16"/>
      <c r="F35" s="76"/>
      <c r="G35" s="16"/>
      <c r="H35" s="16"/>
      <c r="I35" s="16"/>
      <c r="J35" s="16"/>
      <c r="K35" s="9"/>
      <c r="L35" s="8"/>
    </row>
    <row r="36" spans="1:12" ht="17.25" thickBot="1" x14ac:dyDescent="0.25">
      <c r="A36" s="74"/>
      <c r="B36" s="398" t="s">
        <v>50</v>
      </c>
      <c r="C36" s="17"/>
      <c r="D36" s="16"/>
      <c r="E36" s="16"/>
      <c r="F36" s="76"/>
      <c r="G36" s="16"/>
      <c r="H36" s="16"/>
      <c r="I36" s="16"/>
      <c r="J36" s="16"/>
      <c r="K36" s="9"/>
      <c r="L36" s="8"/>
    </row>
    <row r="37" spans="1:12" ht="15.75" x14ac:dyDescent="0.2">
      <c r="A37" s="74">
        <f>A34+1</f>
        <v>19</v>
      </c>
      <c r="B37" s="77" t="s">
        <v>51</v>
      </c>
      <c r="C37" s="17" t="s">
        <v>11</v>
      </c>
      <c r="D37" s="16">
        <v>770</v>
      </c>
      <c r="E37" s="16"/>
      <c r="F37" s="76">
        <f>SUM(D37:E37)</f>
        <v>770</v>
      </c>
      <c r="G37" s="16"/>
      <c r="H37" s="16">
        <v>847</v>
      </c>
      <c r="I37" s="16"/>
      <c r="J37" s="16">
        <f>SUM(H37:I37)</f>
        <v>847</v>
      </c>
      <c r="K37" s="9">
        <f>J37-F37</f>
        <v>77</v>
      </c>
      <c r="L37" s="8">
        <f>IF(F37="","NEW",K37/F37)</f>
        <v>0.1</v>
      </c>
    </row>
    <row r="38" spans="1:12" ht="15.75" x14ac:dyDescent="0.2">
      <c r="A38" s="74">
        <f>A37+1</f>
        <v>20</v>
      </c>
      <c r="B38" s="77" t="s">
        <v>52</v>
      </c>
      <c r="C38" s="17" t="s">
        <v>11</v>
      </c>
      <c r="D38" s="16">
        <v>1100</v>
      </c>
      <c r="E38" s="16"/>
      <c r="F38" s="76">
        <f>SUM(D38:E38)</f>
        <v>1100</v>
      </c>
      <c r="G38" s="16"/>
      <c r="H38" s="16">
        <v>1210</v>
      </c>
      <c r="I38" s="16"/>
      <c r="J38" s="16">
        <f>SUM(H38:I38)</f>
        <v>1210</v>
      </c>
      <c r="K38" s="9">
        <f>J38-F38</f>
        <v>110</v>
      </c>
      <c r="L38" s="8">
        <f>IF(F38="","NEW",K38/F38)</f>
        <v>0.1</v>
      </c>
    </row>
    <row r="39" spans="1:12" x14ac:dyDescent="0.2">
      <c r="A39" s="74"/>
      <c r="B39" s="78"/>
      <c r="C39" s="17"/>
      <c r="D39" s="16"/>
      <c r="E39" s="16"/>
      <c r="F39" s="76"/>
      <c r="G39" s="16"/>
      <c r="H39" s="16"/>
      <c r="I39" s="16"/>
      <c r="J39" s="16"/>
      <c r="K39" s="9"/>
      <c r="L39" s="8"/>
    </row>
    <row r="40" spans="1:12" ht="17.25" thickBot="1" x14ac:dyDescent="0.25">
      <c r="A40" s="74"/>
      <c r="B40" s="398" t="s">
        <v>53</v>
      </c>
      <c r="C40" s="17"/>
      <c r="D40" s="16"/>
      <c r="E40" s="16"/>
      <c r="F40" s="76"/>
      <c r="G40" s="16"/>
      <c r="H40" s="16"/>
      <c r="I40" s="16"/>
      <c r="J40" s="16"/>
      <c r="K40" s="9"/>
      <c r="L40" s="8"/>
    </row>
    <row r="41" spans="1:12" x14ac:dyDescent="0.2">
      <c r="A41" s="79">
        <f>A38+1</f>
        <v>21</v>
      </c>
      <c r="B41" s="77" t="s">
        <v>54</v>
      </c>
      <c r="C41" s="17" t="s">
        <v>11</v>
      </c>
      <c r="D41" s="16">
        <v>700</v>
      </c>
      <c r="E41" s="16"/>
      <c r="F41" s="76">
        <f>SUM(D41:E41)</f>
        <v>700</v>
      </c>
      <c r="G41" s="16"/>
      <c r="H41" s="16">
        <v>770</v>
      </c>
      <c r="I41" s="16"/>
      <c r="J41" s="16">
        <f>SUM(H41:I41)</f>
        <v>770</v>
      </c>
      <c r="K41" s="9">
        <f>J41-F41</f>
        <v>70</v>
      </c>
      <c r="L41" s="8">
        <f>IF(F41="","NEW",K41/F41)</f>
        <v>0.1</v>
      </c>
    </row>
    <row r="42" spans="1:12" x14ac:dyDescent="0.2">
      <c r="A42" s="74">
        <f>+A41+1</f>
        <v>22</v>
      </c>
      <c r="B42" s="77" t="s">
        <v>55</v>
      </c>
      <c r="C42" s="17" t="s">
        <v>11</v>
      </c>
      <c r="D42" s="16">
        <v>1195</v>
      </c>
      <c r="E42" s="16"/>
      <c r="F42" s="76">
        <f>SUM(D42:E42)</f>
        <v>1195</v>
      </c>
      <c r="G42" s="16"/>
      <c r="H42" s="16">
        <v>1314.5</v>
      </c>
      <c r="I42" s="16"/>
      <c r="J42" s="16">
        <f>SUM(H42:I42)</f>
        <v>1314.5</v>
      </c>
      <c r="K42" s="9">
        <f>J42-F42</f>
        <v>119.5</v>
      </c>
      <c r="L42" s="8">
        <f>IF(F42="","NEW",K42/F42)</f>
        <v>0.1</v>
      </c>
    </row>
    <row r="43" spans="1:12" x14ac:dyDescent="0.2">
      <c r="A43" s="74"/>
      <c r="B43" s="77"/>
      <c r="C43" s="17"/>
      <c r="D43" s="16"/>
      <c r="E43" s="16"/>
      <c r="F43" s="76"/>
      <c r="G43" s="16"/>
      <c r="H43" s="16"/>
      <c r="I43" s="16"/>
      <c r="J43" s="16"/>
      <c r="K43" s="9"/>
      <c r="L43" s="8"/>
    </row>
    <row r="44" spans="1:12" ht="17.25" thickBot="1" x14ac:dyDescent="0.25">
      <c r="A44" s="74"/>
      <c r="B44" s="398" t="s">
        <v>56</v>
      </c>
      <c r="C44" s="17"/>
      <c r="D44" s="16"/>
      <c r="E44" s="16"/>
      <c r="F44" s="76"/>
      <c r="G44" s="16"/>
      <c r="H44" s="16"/>
      <c r="I44" s="16"/>
      <c r="J44" s="16"/>
      <c r="K44" s="9"/>
      <c r="L44" s="8"/>
    </row>
    <row r="45" spans="1:12" x14ac:dyDescent="0.2">
      <c r="A45" s="74">
        <f>+A42+1</f>
        <v>23</v>
      </c>
      <c r="B45" s="77" t="s">
        <v>33</v>
      </c>
      <c r="C45" s="17" t="s">
        <v>11</v>
      </c>
      <c r="D45" s="16">
        <v>347</v>
      </c>
      <c r="E45" s="16"/>
      <c r="F45" s="76">
        <f>SUM(D45:E45)</f>
        <v>347</v>
      </c>
      <c r="G45" s="16"/>
      <c r="H45" s="16">
        <v>381.7</v>
      </c>
      <c r="I45" s="16"/>
      <c r="J45" s="16">
        <f>SUM(H45:I45)</f>
        <v>381.7</v>
      </c>
      <c r="K45" s="9">
        <f>J45-F45</f>
        <v>34.699999999999989</v>
      </c>
      <c r="L45" s="8">
        <f>IF(F45="","NEW",K45/F45)</f>
        <v>9.9999999999999964E-2</v>
      </c>
    </row>
    <row r="46" spans="1:12" x14ac:dyDescent="0.2">
      <c r="A46" s="74">
        <f>+A45+1</f>
        <v>24</v>
      </c>
      <c r="B46" s="77" t="s">
        <v>57</v>
      </c>
      <c r="C46" s="17" t="s">
        <v>11</v>
      </c>
      <c r="D46" s="16">
        <v>347</v>
      </c>
      <c r="E46" s="16"/>
      <c r="F46" s="76">
        <f>SUM(D46:E46)</f>
        <v>347</v>
      </c>
      <c r="G46" s="16"/>
      <c r="H46" s="16">
        <v>381.7</v>
      </c>
      <c r="I46" s="16"/>
      <c r="J46" s="16">
        <f>SUM(H46:I46)</f>
        <v>381.7</v>
      </c>
      <c r="K46" s="9">
        <f>J46-F46</f>
        <v>34.699999999999989</v>
      </c>
      <c r="L46" s="8">
        <f>IF(F46="","NEW",K46/F46)</f>
        <v>9.9999999999999964E-2</v>
      </c>
    </row>
    <row r="47" spans="1:12" x14ac:dyDescent="0.2">
      <c r="A47" s="74"/>
      <c r="B47" s="77"/>
      <c r="C47" s="17"/>
      <c r="D47" s="16"/>
      <c r="E47" s="16"/>
      <c r="F47" s="76"/>
      <c r="G47" s="16"/>
      <c r="H47" s="16"/>
      <c r="I47" s="16"/>
      <c r="J47" s="16"/>
      <c r="K47" s="9"/>
      <c r="L47" s="8"/>
    </row>
    <row r="48" spans="1:12" ht="17.25" thickBot="1" x14ac:dyDescent="0.25">
      <c r="A48" s="74"/>
      <c r="B48" s="398" t="s">
        <v>58</v>
      </c>
      <c r="C48" s="17"/>
      <c r="D48" s="16"/>
      <c r="E48" s="16"/>
      <c r="F48" s="76"/>
      <c r="G48" s="16"/>
      <c r="H48" s="16"/>
      <c r="I48" s="16"/>
      <c r="J48" s="16"/>
      <c r="K48" s="9"/>
      <c r="L48" s="8"/>
    </row>
    <row r="49" spans="1:12" x14ac:dyDescent="0.2">
      <c r="A49" s="74">
        <f>A46+1</f>
        <v>25</v>
      </c>
      <c r="B49" s="77" t="s">
        <v>59</v>
      </c>
      <c r="C49" s="17" t="s">
        <v>11</v>
      </c>
      <c r="D49" s="16">
        <v>760</v>
      </c>
      <c r="E49" s="16"/>
      <c r="F49" s="76">
        <f>SUM(D49:E49)</f>
        <v>760</v>
      </c>
      <c r="G49" s="16"/>
      <c r="H49" s="16">
        <v>836</v>
      </c>
      <c r="I49" s="16"/>
      <c r="J49" s="16">
        <f>SUM(H49:I49)</f>
        <v>836</v>
      </c>
      <c r="K49" s="9">
        <f>J49-F49</f>
        <v>76</v>
      </c>
      <c r="L49" s="8">
        <f>IF(F49="","NEW",K49/F49)</f>
        <v>0.1</v>
      </c>
    </row>
    <row r="50" spans="1:12" x14ac:dyDescent="0.2">
      <c r="A50" s="74"/>
      <c r="B50" s="77"/>
      <c r="C50" s="17"/>
      <c r="D50" s="16"/>
      <c r="E50" s="16"/>
      <c r="F50" s="76"/>
      <c r="G50" s="16"/>
      <c r="H50" s="16"/>
      <c r="I50" s="16"/>
      <c r="J50" s="16"/>
      <c r="K50" s="9"/>
      <c r="L50" s="8"/>
    </row>
    <row r="51" spans="1:12" ht="17.25" thickBot="1" x14ac:dyDescent="0.25">
      <c r="A51" s="74"/>
      <c r="B51" s="398" t="s">
        <v>60</v>
      </c>
      <c r="C51" s="17"/>
      <c r="D51" s="16"/>
      <c r="E51" s="16"/>
      <c r="F51" s="16"/>
      <c r="G51" s="16"/>
      <c r="H51" s="16"/>
      <c r="I51" s="16"/>
      <c r="J51" s="16"/>
      <c r="K51" s="9"/>
      <c r="L51" s="8"/>
    </row>
    <row r="52" spans="1:12" x14ac:dyDescent="0.2">
      <c r="A52" s="74">
        <f>A49+1</f>
        <v>26</v>
      </c>
      <c r="B52" s="77" t="s">
        <v>61</v>
      </c>
      <c r="C52" s="17" t="s">
        <v>11</v>
      </c>
      <c r="D52" s="16">
        <v>243.33</v>
      </c>
      <c r="E52" s="16">
        <f>ROUND(D52*0.2,2)</f>
        <v>48.67</v>
      </c>
      <c r="F52" s="76">
        <f>SUM(D52:E52)</f>
        <v>292</v>
      </c>
      <c r="G52" s="16"/>
      <c r="H52" s="16">
        <v>267.66000000000003</v>
      </c>
      <c r="I52" s="16">
        <f>ROUND(H52*0.2,2)</f>
        <v>53.53</v>
      </c>
      <c r="J52" s="16">
        <f>SUM(H52:I52)</f>
        <v>321.19000000000005</v>
      </c>
      <c r="K52" s="9">
        <f>J52-F52</f>
        <v>29.190000000000055</v>
      </c>
      <c r="L52" s="8">
        <f>IF(F52="","NEW",K52/F52)</f>
        <v>9.9965753424657716E-2</v>
      </c>
    </row>
    <row r="53" spans="1:12" ht="30" x14ac:dyDescent="0.2">
      <c r="A53" s="74">
        <f>+A52+1</f>
        <v>27</v>
      </c>
      <c r="B53" s="75" t="s">
        <v>62</v>
      </c>
      <c r="C53" s="17" t="s">
        <v>11</v>
      </c>
      <c r="D53" s="16">
        <v>75.83</v>
      </c>
      <c r="E53" s="16">
        <f>ROUND(D53*0.2,2)</f>
        <v>15.17</v>
      </c>
      <c r="F53" s="76">
        <f>SUM(D53:E53)</f>
        <v>91</v>
      </c>
      <c r="G53" s="16"/>
      <c r="H53" s="16">
        <v>83.42</v>
      </c>
      <c r="I53" s="16">
        <f>ROUND(H53*0.2,2)</f>
        <v>16.68</v>
      </c>
      <c r="J53" s="16">
        <f>SUM(H53:I53)</f>
        <v>100.1</v>
      </c>
      <c r="K53" s="9">
        <f>J53-F53</f>
        <v>9.0999999999999943</v>
      </c>
      <c r="L53" s="8">
        <f>IF(F53="","NEW",K53/F53)</f>
        <v>9.9999999999999936E-2</v>
      </c>
    </row>
    <row r="54" spans="1:12" ht="30" x14ac:dyDescent="0.2">
      <c r="A54" s="74">
        <f>+A53+1</f>
        <v>28</v>
      </c>
      <c r="B54" s="77" t="s">
        <v>63</v>
      </c>
      <c r="C54" s="17" t="s">
        <v>11</v>
      </c>
      <c r="D54" s="16">
        <v>148.33000000000001</v>
      </c>
      <c r="E54" s="16">
        <f>ROUND(D54*0.2,2)</f>
        <v>29.67</v>
      </c>
      <c r="F54" s="76">
        <f>SUM(D54:E54)</f>
        <v>178</v>
      </c>
      <c r="G54" s="16"/>
      <c r="H54" s="16">
        <v>163.16999999999999</v>
      </c>
      <c r="I54" s="16">
        <f>ROUND(H54*0.2,2)</f>
        <v>32.630000000000003</v>
      </c>
      <c r="J54" s="16">
        <f>SUM(H54:I54)</f>
        <v>195.79999999999998</v>
      </c>
      <c r="K54" s="9">
        <f>J54-F54</f>
        <v>17.799999999999983</v>
      </c>
      <c r="L54" s="8">
        <f>IF(F54="","NEW",K54/F54)</f>
        <v>9.9999999999999908E-2</v>
      </c>
    </row>
    <row r="55" spans="1:12" x14ac:dyDescent="0.2">
      <c r="A55" s="74">
        <f>+A54+1</f>
        <v>29</v>
      </c>
      <c r="B55" s="75" t="s">
        <v>64</v>
      </c>
      <c r="C55" s="17" t="s">
        <v>11</v>
      </c>
      <c r="D55" s="16">
        <v>148.33000000000001</v>
      </c>
      <c r="E55" s="16">
        <f>ROUND(D55*0.2,2)</f>
        <v>29.67</v>
      </c>
      <c r="F55" s="76">
        <f>SUM(D55:E55)</f>
        <v>178</v>
      </c>
      <c r="G55" s="16"/>
      <c r="H55" s="16">
        <v>163.16999999999999</v>
      </c>
      <c r="I55" s="16">
        <f>ROUND(H55*0.2,2)</f>
        <v>32.630000000000003</v>
      </c>
      <c r="J55" s="16">
        <f>SUM(H55:I55)</f>
        <v>195.79999999999998</v>
      </c>
      <c r="K55" s="9">
        <f>J55-F55</f>
        <v>17.799999999999983</v>
      </c>
      <c r="L55" s="8">
        <f>IF(F55="","NEW",K55/F55)</f>
        <v>9.9999999999999908E-2</v>
      </c>
    </row>
    <row r="56" spans="1:12" ht="30" x14ac:dyDescent="0.2">
      <c r="A56" s="74">
        <f>+A55+1</f>
        <v>30</v>
      </c>
      <c r="B56" s="77" t="s">
        <v>65</v>
      </c>
      <c r="C56" s="17" t="s">
        <v>11</v>
      </c>
      <c r="D56" s="16">
        <v>119.17</v>
      </c>
      <c r="E56" s="16">
        <f>ROUND(D56*0.2,2)</f>
        <v>23.83</v>
      </c>
      <c r="F56" s="76">
        <f>SUM(D56:E56)</f>
        <v>143</v>
      </c>
      <c r="G56" s="16"/>
      <c r="H56" s="16">
        <v>131.1</v>
      </c>
      <c r="I56" s="16">
        <f>ROUND(H56*0.2,2)</f>
        <v>26.22</v>
      </c>
      <c r="J56" s="16">
        <f>SUM(H56:I56)</f>
        <v>157.32</v>
      </c>
      <c r="K56" s="9">
        <f>J56-F56</f>
        <v>14.319999999999993</v>
      </c>
      <c r="L56" s="8">
        <f>IF(F56="","NEW",K56/F56)</f>
        <v>0.10013986013986009</v>
      </c>
    </row>
    <row r="57" spans="1:12" x14ac:dyDescent="0.2">
      <c r="A57" s="74"/>
      <c r="B57" s="75"/>
      <c r="C57" s="17"/>
      <c r="D57" s="16"/>
      <c r="E57" s="16"/>
      <c r="F57" s="76"/>
      <c r="G57" s="16"/>
      <c r="H57" s="16"/>
      <c r="I57" s="16"/>
      <c r="J57" s="16"/>
      <c r="K57" s="9"/>
      <c r="L57" s="8"/>
    </row>
    <row r="58" spans="1:12" ht="17.25" thickBot="1" x14ac:dyDescent="0.25">
      <c r="A58" s="74"/>
      <c r="B58" s="398" t="s">
        <v>66</v>
      </c>
      <c r="C58" s="17"/>
      <c r="D58" s="16"/>
      <c r="E58" s="16"/>
      <c r="F58" s="16"/>
      <c r="G58" s="16"/>
      <c r="H58" s="16"/>
      <c r="I58" s="16"/>
      <c r="J58" s="16"/>
      <c r="K58" s="9"/>
      <c r="L58" s="8"/>
    </row>
    <row r="59" spans="1:12" x14ac:dyDescent="0.2">
      <c r="A59" s="74">
        <f>+A56+1</f>
        <v>31</v>
      </c>
      <c r="B59" s="77" t="s">
        <v>67</v>
      </c>
      <c r="C59" s="17" t="s">
        <v>11</v>
      </c>
      <c r="D59" s="16">
        <v>110</v>
      </c>
      <c r="E59" s="16"/>
      <c r="F59" s="76">
        <f>SUM(D59:E59)</f>
        <v>110</v>
      </c>
      <c r="G59" s="16"/>
      <c r="H59" s="16">
        <v>121</v>
      </c>
      <c r="I59" s="16"/>
      <c r="J59" s="16">
        <f>SUM(H59:I59)</f>
        <v>121</v>
      </c>
      <c r="K59" s="9">
        <f>J59-F59</f>
        <v>11</v>
      </c>
      <c r="L59" s="8">
        <f>IF(F59="","NEW",K59/F59)</f>
        <v>0.1</v>
      </c>
    </row>
    <row r="60" spans="1:12" x14ac:dyDescent="0.2">
      <c r="A60" s="74">
        <f>+A59+1</f>
        <v>32</v>
      </c>
      <c r="B60" s="77" t="s">
        <v>68</v>
      </c>
      <c r="C60" s="17" t="s">
        <v>11</v>
      </c>
      <c r="D60" s="16">
        <v>110</v>
      </c>
      <c r="E60" s="16"/>
      <c r="F60" s="76">
        <f>SUM(D60:E60)</f>
        <v>110</v>
      </c>
      <c r="G60" s="16"/>
      <c r="H60" s="16">
        <v>121</v>
      </c>
      <c r="I60" s="16"/>
      <c r="J60" s="16">
        <f>SUM(H60:I60)</f>
        <v>121</v>
      </c>
      <c r="K60" s="9">
        <f>J60-F60</f>
        <v>11</v>
      </c>
      <c r="L60" s="8">
        <f>IF(F60="","NEW",K60/F60)</f>
        <v>0.1</v>
      </c>
    </row>
    <row r="61" spans="1:12" x14ac:dyDescent="0.2">
      <c r="A61" s="74"/>
      <c r="B61" s="77"/>
      <c r="C61" s="17"/>
      <c r="D61" s="16"/>
      <c r="E61" s="16"/>
      <c r="F61" s="76"/>
      <c r="G61" s="16"/>
      <c r="H61" s="16"/>
      <c r="I61" s="16"/>
      <c r="J61" s="16"/>
      <c r="K61" s="9"/>
      <c r="L61" s="8"/>
    </row>
    <row r="62" spans="1:12" ht="17.25" thickBot="1" x14ac:dyDescent="0.25">
      <c r="A62" s="74"/>
      <c r="B62" s="398" t="s">
        <v>69</v>
      </c>
      <c r="C62" s="17"/>
      <c r="D62" s="16"/>
      <c r="E62" s="16"/>
      <c r="F62" s="16"/>
      <c r="G62" s="16"/>
      <c r="H62" s="16"/>
      <c r="I62" s="16"/>
      <c r="J62" s="16"/>
      <c r="K62" s="9"/>
      <c r="L62" s="8"/>
    </row>
    <row r="63" spans="1:12" x14ac:dyDescent="0.2">
      <c r="A63" s="74">
        <f>+A60+1</f>
        <v>33</v>
      </c>
      <c r="B63" s="77" t="s">
        <v>70</v>
      </c>
      <c r="C63" s="17" t="s">
        <v>11</v>
      </c>
      <c r="D63" s="535" t="s">
        <v>71</v>
      </c>
      <c r="E63" s="536"/>
      <c r="F63" s="536"/>
      <c r="G63" s="536"/>
      <c r="H63" s="536"/>
      <c r="I63" s="536"/>
      <c r="J63" s="537"/>
      <c r="K63" s="9"/>
      <c r="L63" s="8"/>
    </row>
    <row r="64" spans="1:12" x14ac:dyDescent="0.2">
      <c r="A64" s="74">
        <f>+A63+1</f>
        <v>34</v>
      </c>
      <c r="B64" s="77" t="s">
        <v>72</v>
      </c>
      <c r="C64" s="17" t="s">
        <v>11</v>
      </c>
      <c r="D64" s="535" t="s">
        <v>71</v>
      </c>
      <c r="E64" s="536"/>
      <c r="F64" s="536"/>
      <c r="G64" s="536"/>
      <c r="H64" s="536"/>
      <c r="I64" s="536"/>
      <c r="J64" s="537"/>
      <c r="K64" s="9"/>
      <c r="L64" s="8"/>
    </row>
    <row r="65" spans="1:12" x14ac:dyDescent="0.2">
      <c r="A65" s="74">
        <f>+A64+1</f>
        <v>35</v>
      </c>
      <c r="B65" s="77" t="s">
        <v>73</v>
      </c>
      <c r="C65" s="17" t="s">
        <v>11</v>
      </c>
      <c r="D65" s="16">
        <v>341</v>
      </c>
      <c r="E65" s="16"/>
      <c r="F65" s="76">
        <f>SUM(D65:E65)</f>
        <v>341</v>
      </c>
      <c r="G65" s="16"/>
      <c r="H65" s="16">
        <v>375.1</v>
      </c>
      <c r="I65" s="16"/>
      <c r="J65" s="16">
        <f>SUM(H65:I65)</f>
        <v>375.1</v>
      </c>
      <c r="K65" s="9">
        <f>J65-F65</f>
        <v>34.100000000000023</v>
      </c>
      <c r="L65" s="8">
        <f>IF(F65="","NEW",K65/F65)</f>
        <v>0.10000000000000006</v>
      </c>
    </row>
    <row r="66" spans="1:12" ht="15.75" x14ac:dyDescent="0.2">
      <c r="A66" s="80"/>
      <c r="B66" s="21"/>
      <c r="C66" s="17"/>
      <c r="D66" s="16"/>
      <c r="E66" s="16"/>
      <c r="F66" s="16"/>
      <c r="G66" s="16"/>
      <c r="H66" s="16"/>
      <c r="I66" s="16"/>
      <c r="J66" s="16"/>
      <c r="K66" s="9"/>
      <c r="L66" s="8"/>
    </row>
    <row r="67" spans="1:12" ht="17.25" thickBot="1" x14ac:dyDescent="0.25">
      <c r="A67" s="74"/>
      <c r="B67" s="397" t="s">
        <v>74</v>
      </c>
      <c r="C67" s="17"/>
      <c r="D67" s="16"/>
      <c r="E67" s="16"/>
      <c r="F67" s="16"/>
      <c r="G67" s="16"/>
      <c r="H67" s="16"/>
      <c r="I67" s="16"/>
      <c r="J67" s="16"/>
      <c r="K67" s="9"/>
      <c r="L67" s="8"/>
    </row>
    <row r="68" spans="1:12" x14ac:dyDescent="0.2">
      <c r="A68" s="74">
        <f>+A65+1</f>
        <v>36</v>
      </c>
      <c r="B68" s="75" t="s">
        <v>75</v>
      </c>
      <c r="C68" s="17" t="s">
        <v>11</v>
      </c>
      <c r="D68" s="16">
        <v>172</v>
      </c>
      <c r="E68" s="16"/>
      <c r="F68" s="76">
        <f t="shared" ref="F68:F71" si="1">SUM(D68:E68)</f>
        <v>172</v>
      </c>
      <c r="G68" s="16"/>
      <c r="H68" s="16">
        <v>189.2</v>
      </c>
      <c r="I68" s="16"/>
      <c r="J68" s="16">
        <f t="shared" ref="J68:J71" si="2">SUM(H68:I68)</f>
        <v>189.2</v>
      </c>
      <c r="K68" s="9">
        <f t="shared" ref="K68:K71" si="3">J68-F68</f>
        <v>17.199999999999989</v>
      </c>
      <c r="L68" s="8">
        <f t="shared" ref="L68:L71" si="4">IF(F68="","NEW",K68/F68)</f>
        <v>9.9999999999999936E-2</v>
      </c>
    </row>
    <row r="69" spans="1:12" x14ac:dyDescent="0.2">
      <c r="A69" s="74">
        <f>A68+1</f>
        <v>37</v>
      </c>
      <c r="B69" s="77" t="s">
        <v>76</v>
      </c>
      <c r="C69" s="17" t="s">
        <v>11</v>
      </c>
      <c r="D69" s="16">
        <v>660.5</v>
      </c>
      <c r="E69" s="16"/>
      <c r="F69" s="76">
        <f t="shared" si="1"/>
        <v>660.5</v>
      </c>
      <c r="G69" s="16"/>
      <c r="H69" s="16">
        <v>660.5</v>
      </c>
      <c r="I69" s="16"/>
      <c r="J69" s="16">
        <f t="shared" si="2"/>
        <v>660.5</v>
      </c>
      <c r="K69" s="9">
        <f t="shared" si="3"/>
        <v>0</v>
      </c>
      <c r="L69" s="8">
        <f t="shared" si="4"/>
        <v>0</v>
      </c>
    </row>
    <row r="70" spans="1:12" x14ac:dyDescent="0.2">
      <c r="A70" s="74">
        <f>+A69+1</f>
        <v>38</v>
      </c>
      <c r="B70" s="77" t="s">
        <v>77</v>
      </c>
      <c r="C70" s="17" t="s">
        <v>11</v>
      </c>
      <c r="D70" s="16">
        <v>104</v>
      </c>
      <c r="E70" s="16"/>
      <c r="F70" s="76">
        <f t="shared" si="1"/>
        <v>104</v>
      </c>
      <c r="G70" s="16"/>
      <c r="H70" s="16">
        <v>114.4</v>
      </c>
      <c r="I70" s="16"/>
      <c r="J70" s="16">
        <f t="shared" si="2"/>
        <v>114.4</v>
      </c>
      <c r="K70" s="9">
        <f t="shared" si="3"/>
        <v>10.400000000000006</v>
      </c>
      <c r="L70" s="8">
        <f t="shared" si="4"/>
        <v>0.10000000000000006</v>
      </c>
    </row>
    <row r="71" spans="1:12" x14ac:dyDescent="0.2">
      <c r="A71" s="74">
        <f>+A70+1</f>
        <v>39</v>
      </c>
      <c r="B71" s="77" t="s">
        <v>78</v>
      </c>
      <c r="C71" s="17" t="s">
        <v>11</v>
      </c>
      <c r="D71" s="16">
        <v>23.75</v>
      </c>
      <c r="E71" s="16">
        <f>ROUND(D71*0.2,2)</f>
        <v>4.75</v>
      </c>
      <c r="F71" s="76">
        <f t="shared" si="1"/>
        <v>28.5</v>
      </c>
      <c r="G71" s="16"/>
      <c r="H71" s="16">
        <v>26.13</v>
      </c>
      <c r="I71" s="16">
        <f>ROUND(H71*0.2,2)</f>
        <v>5.23</v>
      </c>
      <c r="J71" s="16">
        <f t="shared" si="2"/>
        <v>31.36</v>
      </c>
      <c r="K71" s="9">
        <f t="shared" si="3"/>
        <v>2.8599999999999994</v>
      </c>
      <c r="L71" s="8">
        <f t="shared" si="4"/>
        <v>0.10035087719298244</v>
      </c>
    </row>
    <row r="72" spans="1:12" x14ac:dyDescent="0.2">
      <c r="A72" s="74"/>
      <c r="B72" s="77"/>
      <c r="C72" s="17"/>
      <c r="D72" s="16"/>
      <c r="E72" s="16"/>
      <c r="F72" s="76"/>
      <c r="G72" s="16"/>
      <c r="H72" s="16"/>
      <c r="I72" s="16"/>
      <c r="J72" s="16"/>
      <c r="K72" s="9"/>
      <c r="L72" s="8"/>
    </row>
    <row r="73" spans="1:12" ht="17.25" thickBot="1" x14ac:dyDescent="0.25">
      <c r="A73" s="74"/>
      <c r="B73" s="398" t="s">
        <v>79</v>
      </c>
      <c r="C73" s="81"/>
      <c r="D73" s="82"/>
      <c r="E73" s="82"/>
      <c r="F73" s="82"/>
      <c r="G73" s="82"/>
      <c r="H73" s="82"/>
      <c r="I73" s="82"/>
      <c r="J73" s="82"/>
      <c r="K73" s="83"/>
      <c r="L73" s="84"/>
    </row>
    <row r="74" spans="1:12" x14ac:dyDescent="0.2">
      <c r="A74" s="74">
        <f>+A71+1</f>
        <v>40</v>
      </c>
      <c r="B74" s="77" t="s">
        <v>80</v>
      </c>
      <c r="C74" s="81" t="s">
        <v>11</v>
      </c>
      <c r="D74" s="82">
        <v>1119.17</v>
      </c>
      <c r="E74" s="16">
        <f>ROUND(D74*0.2,2)</f>
        <v>223.83</v>
      </c>
      <c r="F74" s="85">
        <f t="shared" ref="F74:F88" si="5">SUM(D74:E74)</f>
        <v>1343</v>
      </c>
      <c r="G74" s="82"/>
      <c r="H74" s="82">
        <v>1231.0999999999999</v>
      </c>
      <c r="I74" s="16">
        <f>ROUND(H74*0.2,2)</f>
        <v>246.22</v>
      </c>
      <c r="J74" s="16">
        <f t="shared" ref="J74:J88" si="6">SUM(H74:I74)</f>
        <v>1477.32</v>
      </c>
      <c r="K74" s="83">
        <f t="shared" ref="K74:K88" si="7">J74-F74</f>
        <v>134.31999999999994</v>
      </c>
      <c r="L74" s="84">
        <f t="shared" ref="L74:L88" si="8">IF(F74="","NEW",K74/F74)</f>
        <v>0.10001489203276243</v>
      </c>
    </row>
    <row r="75" spans="1:12" x14ac:dyDescent="0.2">
      <c r="A75" s="74">
        <f t="shared" ref="A75:A88" si="9">+A74+1</f>
        <v>41</v>
      </c>
      <c r="B75" s="77" t="s">
        <v>81</v>
      </c>
      <c r="C75" s="81" t="s">
        <v>11</v>
      </c>
      <c r="D75" s="82">
        <v>1490</v>
      </c>
      <c r="E75" s="16">
        <f>ROUND(D75*0.2,2)</f>
        <v>298</v>
      </c>
      <c r="F75" s="85">
        <f t="shared" si="5"/>
        <v>1788</v>
      </c>
      <c r="G75" s="82"/>
      <c r="H75" s="82">
        <v>1639</v>
      </c>
      <c r="I75" s="16">
        <f>ROUND(H75*0.2,2)</f>
        <v>327.8</v>
      </c>
      <c r="J75" s="16">
        <f t="shared" si="6"/>
        <v>1966.8</v>
      </c>
      <c r="K75" s="83">
        <f t="shared" si="7"/>
        <v>178.79999999999995</v>
      </c>
      <c r="L75" s="84">
        <f t="shared" si="8"/>
        <v>9.9999999999999978E-2</v>
      </c>
    </row>
    <row r="76" spans="1:12" x14ac:dyDescent="0.2">
      <c r="A76" s="74">
        <f t="shared" si="9"/>
        <v>42</v>
      </c>
      <c r="B76" s="77" t="s">
        <v>82</v>
      </c>
      <c r="C76" s="81" t="s">
        <v>11</v>
      </c>
      <c r="D76" s="82">
        <v>858</v>
      </c>
      <c r="E76" s="82"/>
      <c r="F76" s="85">
        <f t="shared" si="5"/>
        <v>858</v>
      </c>
      <c r="G76" s="82"/>
      <c r="H76" s="82">
        <v>943.8</v>
      </c>
      <c r="I76" s="82"/>
      <c r="J76" s="16">
        <f t="shared" si="6"/>
        <v>943.8</v>
      </c>
      <c r="K76" s="83">
        <f t="shared" si="7"/>
        <v>85.799999999999955</v>
      </c>
      <c r="L76" s="84">
        <f t="shared" si="8"/>
        <v>9.999999999999995E-2</v>
      </c>
    </row>
    <row r="77" spans="1:12" x14ac:dyDescent="0.2">
      <c r="A77" s="74">
        <f t="shared" si="9"/>
        <v>43</v>
      </c>
      <c r="B77" s="77" t="s">
        <v>83</v>
      </c>
      <c r="C77" s="81" t="s">
        <v>11</v>
      </c>
      <c r="D77" s="82">
        <v>191.33</v>
      </c>
      <c r="E77" s="82">
        <f>ROUND(D77*0.2,2)</f>
        <v>38.270000000000003</v>
      </c>
      <c r="F77" s="85">
        <f t="shared" si="5"/>
        <v>229.60000000000002</v>
      </c>
      <c r="G77" s="82"/>
      <c r="H77" s="82">
        <v>210.46</v>
      </c>
      <c r="I77" s="82">
        <f>ROUND(H77*0.2,2)</f>
        <v>42.09</v>
      </c>
      <c r="J77" s="16">
        <f t="shared" si="6"/>
        <v>252.55</v>
      </c>
      <c r="K77" s="83">
        <f t="shared" si="7"/>
        <v>22.949999999999989</v>
      </c>
      <c r="L77" s="84">
        <f t="shared" si="8"/>
        <v>9.9956445993031301E-2</v>
      </c>
    </row>
    <row r="78" spans="1:12" x14ac:dyDescent="0.2">
      <c r="A78" s="74">
        <f>+A77+1</f>
        <v>44</v>
      </c>
      <c r="B78" s="77" t="s">
        <v>84</v>
      </c>
      <c r="C78" s="81" t="s">
        <v>11</v>
      </c>
      <c r="D78" s="82">
        <v>272.5</v>
      </c>
      <c r="E78" s="82">
        <f>ROUND(D78*0.2,2)</f>
        <v>54.5</v>
      </c>
      <c r="F78" s="85">
        <f t="shared" si="5"/>
        <v>327</v>
      </c>
      <c r="G78" s="82"/>
      <c r="H78" s="82">
        <v>299.75</v>
      </c>
      <c r="I78" s="82">
        <f>ROUND(H78*0.2,2)</f>
        <v>59.95</v>
      </c>
      <c r="J78" s="16">
        <f t="shared" si="6"/>
        <v>359.7</v>
      </c>
      <c r="K78" s="83">
        <f t="shared" si="7"/>
        <v>32.699999999999989</v>
      </c>
      <c r="L78" s="84">
        <f t="shared" si="8"/>
        <v>9.9999999999999964E-2</v>
      </c>
    </row>
    <row r="79" spans="1:12" x14ac:dyDescent="0.2">
      <c r="A79" s="74">
        <f t="shared" si="9"/>
        <v>45</v>
      </c>
      <c r="B79" s="77" t="s">
        <v>85</v>
      </c>
      <c r="C79" s="81" t="s">
        <v>11</v>
      </c>
      <c r="D79" s="82">
        <v>315</v>
      </c>
      <c r="E79" s="82"/>
      <c r="F79" s="85">
        <f t="shared" si="5"/>
        <v>315</v>
      </c>
      <c r="G79" s="82"/>
      <c r="H79" s="82">
        <v>346.5</v>
      </c>
      <c r="I79" s="82"/>
      <c r="J79" s="16">
        <f t="shared" si="6"/>
        <v>346.5</v>
      </c>
      <c r="K79" s="83">
        <f t="shared" si="7"/>
        <v>31.5</v>
      </c>
      <c r="L79" s="84">
        <f t="shared" si="8"/>
        <v>0.1</v>
      </c>
    </row>
    <row r="80" spans="1:12" x14ac:dyDescent="0.2">
      <c r="A80" s="74">
        <f t="shared" si="9"/>
        <v>46</v>
      </c>
      <c r="B80" s="77" t="s">
        <v>86</v>
      </c>
      <c r="C80" s="81" t="s">
        <v>11</v>
      </c>
      <c r="D80" s="82">
        <v>600</v>
      </c>
      <c r="E80" s="82"/>
      <c r="F80" s="85">
        <f t="shared" si="5"/>
        <v>600</v>
      </c>
      <c r="G80" s="82"/>
      <c r="H80" s="82">
        <v>660</v>
      </c>
      <c r="I80" s="82"/>
      <c r="J80" s="16">
        <f t="shared" si="6"/>
        <v>660</v>
      </c>
      <c r="K80" s="83">
        <f t="shared" si="7"/>
        <v>60</v>
      </c>
      <c r="L80" s="84">
        <f t="shared" si="8"/>
        <v>0.1</v>
      </c>
    </row>
    <row r="81" spans="1:12" x14ac:dyDescent="0.2">
      <c r="A81" s="74">
        <f t="shared" si="9"/>
        <v>47</v>
      </c>
      <c r="B81" s="77" t="s">
        <v>87</v>
      </c>
      <c r="C81" s="81" t="s">
        <v>11</v>
      </c>
      <c r="D81" s="82">
        <v>315</v>
      </c>
      <c r="E81" s="82"/>
      <c r="F81" s="85">
        <f t="shared" si="5"/>
        <v>315</v>
      </c>
      <c r="G81" s="82"/>
      <c r="H81" s="82">
        <v>346.5</v>
      </c>
      <c r="I81" s="82"/>
      <c r="J81" s="16">
        <f t="shared" si="6"/>
        <v>346.5</v>
      </c>
      <c r="K81" s="83">
        <f t="shared" si="7"/>
        <v>31.5</v>
      </c>
      <c r="L81" s="84">
        <f t="shared" si="8"/>
        <v>0.1</v>
      </c>
    </row>
    <row r="82" spans="1:12" x14ac:dyDescent="0.2">
      <c r="A82" s="74">
        <f t="shared" si="9"/>
        <v>48</v>
      </c>
      <c r="B82" s="77" t="s">
        <v>88</v>
      </c>
      <c r="C82" s="81" t="s">
        <v>11</v>
      </c>
      <c r="D82" s="82">
        <v>210</v>
      </c>
      <c r="E82" s="82">
        <f>ROUND(D82*0.2,2)</f>
        <v>42</v>
      </c>
      <c r="F82" s="85">
        <f t="shared" si="5"/>
        <v>252</v>
      </c>
      <c r="G82" s="82"/>
      <c r="H82" s="82">
        <v>231</v>
      </c>
      <c r="I82" s="82">
        <f>ROUND(H82*0.2,2)</f>
        <v>46.2</v>
      </c>
      <c r="J82" s="16">
        <f t="shared" si="6"/>
        <v>277.2</v>
      </c>
      <c r="K82" s="83">
        <f t="shared" si="7"/>
        <v>25.199999999999989</v>
      </c>
      <c r="L82" s="84">
        <f t="shared" si="8"/>
        <v>9.999999999999995E-2</v>
      </c>
    </row>
    <row r="83" spans="1:12" x14ac:dyDescent="0.2">
      <c r="A83" s="74">
        <f t="shared" si="9"/>
        <v>49</v>
      </c>
      <c r="B83" s="77" t="s">
        <v>89</v>
      </c>
      <c r="C83" s="81" t="s">
        <v>11</v>
      </c>
      <c r="D83" s="82">
        <v>315</v>
      </c>
      <c r="E83" s="82"/>
      <c r="F83" s="85">
        <f t="shared" si="5"/>
        <v>315</v>
      </c>
      <c r="G83" s="82"/>
      <c r="H83" s="82">
        <v>346.5</v>
      </c>
      <c r="I83" s="82"/>
      <c r="J83" s="16">
        <f t="shared" si="6"/>
        <v>346.5</v>
      </c>
      <c r="K83" s="83">
        <f t="shared" si="7"/>
        <v>31.5</v>
      </c>
      <c r="L83" s="84">
        <f t="shared" si="8"/>
        <v>0.1</v>
      </c>
    </row>
    <row r="84" spans="1:12" x14ac:dyDescent="0.2">
      <c r="A84" s="74">
        <f t="shared" si="9"/>
        <v>50</v>
      </c>
      <c r="B84" s="77" t="s">
        <v>90</v>
      </c>
      <c r="C84" s="81" t="s">
        <v>11</v>
      </c>
      <c r="D84" s="82">
        <v>600</v>
      </c>
      <c r="E84" s="82"/>
      <c r="F84" s="85">
        <f t="shared" si="5"/>
        <v>600</v>
      </c>
      <c r="G84" s="82"/>
      <c r="H84" s="82">
        <v>660</v>
      </c>
      <c r="I84" s="82"/>
      <c r="J84" s="16">
        <f t="shared" si="6"/>
        <v>660</v>
      </c>
      <c r="K84" s="83">
        <f t="shared" si="7"/>
        <v>60</v>
      </c>
      <c r="L84" s="84">
        <f t="shared" si="8"/>
        <v>0.1</v>
      </c>
    </row>
    <row r="85" spans="1:12" x14ac:dyDescent="0.2">
      <c r="A85" s="74">
        <f t="shared" si="9"/>
        <v>51</v>
      </c>
      <c r="B85" s="77" t="s">
        <v>91</v>
      </c>
      <c r="C85" s="81" t="s">
        <v>11</v>
      </c>
      <c r="D85" s="82">
        <v>315</v>
      </c>
      <c r="E85" s="82"/>
      <c r="F85" s="85">
        <f t="shared" si="5"/>
        <v>315</v>
      </c>
      <c r="G85" s="82"/>
      <c r="H85" s="82">
        <v>346.5</v>
      </c>
      <c r="I85" s="82"/>
      <c r="J85" s="16">
        <f t="shared" si="6"/>
        <v>346.5</v>
      </c>
      <c r="K85" s="83">
        <f t="shared" si="7"/>
        <v>31.5</v>
      </c>
      <c r="L85" s="84">
        <f t="shared" si="8"/>
        <v>0.1</v>
      </c>
    </row>
    <row r="86" spans="1:12" x14ac:dyDescent="0.2">
      <c r="A86" s="74">
        <f t="shared" si="9"/>
        <v>52</v>
      </c>
      <c r="B86" s="77" t="s">
        <v>92</v>
      </c>
      <c r="C86" s="81" t="s">
        <v>11</v>
      </c>
      <c r="D86" s="82">
        <v>176.67</v>
      </c>
      <c r="E86" s="82">
        <f>ROUND(D86*0.2,2)</f>
        <v>35.33</v>
      </c>
      <c r="F86" s="85">
        <f t="shared" si="5"/>
        <v>212</v>
      </c>
      <c r="G86" s="82"/>
      <c r="H86" s="82">
        <v>194.33</v>
      </c>
      <c r="I86" s="82">
        <f>ROUND(H86*0.2,2)</f>
        <v>38.869999999999997</v>
      </c>
      <c r="J86" s="16">
        <f t="shared" si="6"/>
        <v>233.20000000000002</v>
      </c>
      <c r="K86" s="83">
        <f t="shared" si="7"/>
        <v>21.200000000000017</v>
      </c>
      <c r="L86" s="84">
        <f t="shared" si="8"/>
        <v>0.10000000000000007</v>
      </c>
    </row>
    <row r="87" spans="1:12" x14ac:dyDescent="0.2">
      <c r="A87" s="74">
        <f t="shared" si="9"/>
        <v>53</v>
      </c>
      <c r="B87" s="77" t="s">
        <v>93</v>
      </c>
      <c r="C87" s="81" t="s">
        <v>11</v>
      </c>
      <c r="D87" s="82">
        <v>238.33</v>
      </c>
      <c r="E87" s="82">
        <f>ROUND(D87*0.2,2)</f>
        <v>47.67</v>
      </c>
      <c r="F87" s="85">
        <f t="shared" si="5"/>
        <v>286</v>
      </c>
      <c r="G87" s="82"/>
      <c r="H87" s="82">
        <v>262.16000000000003</v>
      </c>
      <c r="I87" s="82">
        <f>ROUND(H87*0.2,2)</f>
        <v>52.43</v>
      </c>
      <c r="J87" s="16">
        <f t="shared" si="6"/>
        <v>314.59000000000003</v>
      </c>
      <c r="K87" s="83">
        <f t="shared" si="7"/>
        <v>28.590000000000032</v>
      </c>
      <c r="L87" s="84">
        <f t="shared" si="8"/>
        <v>9.9965034965035074E-2</v>
      </c>
    </row>
    <row r="88" spans="1:12" x14ac:dyDescent="0.2">
      <c r="A88" s="74">
        <f t="shared" si="9"/>
        <v>54</v>
      </c>
      <c r="B88" s="77" t="s">
        <v>94</v>
      </c>
      <c r="C88" s="81" t="s">
        <v>11</v>
      </c>
      <c r="D88" s="82">
        <v>316.67</v>
      </c>
      <c r="E88" s="82">
        <f>ROUND(D88*0.2,2)</f>
        <v>63.33</v>
      </c>
      <c r="F88" s="85">
        <f t="shared" si="5"/>
        <v>380</v>
      </c>
      <c r="G88" s="82"/>
      <c r="H88" s="82">
        <v>348.33</v>
      </c>
      <c r="I88" s="82">
        <f>ROUND(H88*0.2,2)</f>
        <v>69.67</v>
      </c>
      <c r="J88" s="16">
        <f t="shared" si="6"/>
        <v>418</v>
      </c>
      <c r="K88" s="83">
        <f t="shared" si="7"/>
        <v>38</v>
      </c>
      <c r="L88" s="84">
        <f t="shared" si="8"/>
        <v>0.1</v>
      </c>
    </row>
    <row r="89" spans="1:12" x14ac:dyDescent="0.2">
      <c r="A89" s="74"/>
      <c r="B89" s="77"/>
      <c r="C89" s="17"/>
      <c r="D89" s="16"/>
      <c r="E89" s="16"/>
      <c r="F89" s="76"/>
      <c r="G89" s="16"/>
      <c r="H89" s="16"/>
      <c r="I89" s="16"/>
      <c r="J89" s="16"/>
      <c r="K89" s="9"/>
      <c r="L89" s="8"/>
    </row>
    <row r="90" spans="1:12" ht="18.75" thickBot="1" x14ac:dyDescent="0.25">
      <c r="A90" s="74"/>
      <c r="B90" s="395" t="s">
        <v>95</v>
      </c>
      <c r="C90" s="17"/>
      <c r="D90" s="16"/>
      <c r="E90" s="16"/>
      <c r="F90" s="16"/>
      <c r="G90" s="16"/>
      <c r="H90" s="16"/>
      <c r="I90" s="16"/>
      <c r="J90" s="16"/>
      <c r="K90" s="9"/>
      <c r="L90" s="8"/>
    </row>
    <row r="91" spans="1:12" ht="18" thickTop="1" thickBot="1" x14ac:dyDescent="0.25">
      <c r="A91" s="74"/>
      <c r="B91" s="398" t="s">
        <v>96</v>
      </c>
      <c r="C91" s="17"/>
      <c r="D91" s="16"/>
      <c r="E91" s="16"/>
      <c r="F91" s="16"/>
      <c r="G91" s="16"/>
      <c r="H91" s="16"/>
      <c r="I91" s="16"/>
      <c r="J91" s="16"/>
      <c r="K91" s="9"/>
      <c r="L91" s="8"/>
    </row>
    <row r="92" spans="1:12" x14ac:dyDescent="0.2">
      <c r="A92" s="74">
        <f>+A88+1</f>
        <v>55</v>
      </c>
      <c r="B92" s="77" t="s">
        <v>97</v>
      </c>
      <c r="C92" s="17" t="s">
        <v>11</v>
      </c>
      <c r="D92" s="16">
        <v>1000</v>
      </c>
      <c r="E92" s="16"/>
      <c r="F92" s="76">
        <f>SUM(D92:E92)</f>
        <v>1000</v>
      </c>
      <c r="G92" s="16"/>
      <c r="H92" s="16">
        <v>1100</v>
      </c>
      <c r="I92" s="16"/>
      <c r="J92" s="16">
        <f t="shared" ref="J92:J98" si="10">SUM(H92:I92)</f>
        <v>1100</v>
      </c>
      <c r="K92" s="9">
        <f t="shared" ref="K92:K98" si="11">J92-F92</f>
        <v>100</v>
      </c>
      <c r="L92" s="8">
        <f t="shared" ref="L92:L98" si="12">IF(F92="","NEW",K92/F92)</f>
        <v>0.1</v>
      </c>
    </row>
    <row r="93" spans="1:12" x14ac:dyDescent="0.2">
      <c r="A93" s="74">
        <f>+A92+1</f>
        <v>56</v>
      </c>
      <c r="B93" s="77" t="s">
        <v>98</v>
      </c>
      <c r="C93" s="17" t="s">
        <v>11</v>
      </c>
      <c r="D93" s="16">
        <v>1100</v>
      </c>
      <c r="E93" s="16"/>
      <c r="F93" s="76">
        <f t="shared" ref="F93:F98" si="13">SUM(D93:E93)</f>
        <v>1100</v>
      </c>
      <c r="G93" s="16"/>
      <c r="H93" s="16">
        <v>1210</v>
      </c>
      <c r="I93" s="16"/>
      <c r="J93" s="16">
        <f t="shared" si="10"/>
        <v>1210</v>
      </c>
      <c r="K93" s="9">
        <f t="shared" si="11"/>
        <v>110</v>
      </c>
      <c r="L93" s="8">
        <f t="shared" si="12"/>
        <v>0.1</v>
      </c>
    </row>
    <row r="94" spans="1:12" ht="30" x14ac:dyDescent="0.2">
      <c r="A94" s="74">
        <f t="shared" ref="A94:A98" si="14">+A93+1</f>
        <v>57</v>
      </c>
      <c r="B94" s="77" t="s">
        <v>1516</v>
      </c>
      <c r="C94" s="17" t="s">
        <v>11</v>
      </c>
      <c r="D94" s="16">
        <v>800</v>
      </c>
      <c r="E94" s="16"/>
      <c r="F94" s="76">
        <f t="shared" si="13"/>
        <v>800</v>
      </c>
      <c r="G94" s="16"/>
      <c r="H94" s="16">
        <v>880</v>
      </c>
      <c r="I94" s="16"/>
      <c r="J94" s="16">
        <f t="shared" si="10"/>
        <v>880</v>
      </c>
      <c r="K94" s="9">
        <f t="shared" si="11"/>
        <v>80</v>
      </c>
      <c r="L94" s="8">
        <f t="shared" si="12"/>
        <v>0.1</v>
      </c>
    </row>
    <row r="95" spans="1:12" ht="30" x14ac:dyDescent="0.2">
      <c r="A95" s="74">
        <f t="shared" si="14"/>
        <v>58</v>
      </c>
      <c r="B95" s="77" t="s">
        <v>99</v>
      </c>
      <c r="C95" s="17" t="s">
        <v>11</v>
      </c>
      <c r="D95" s="16">
        <v>900</v>
      </c>
      <c r="E95" s="16"/>
      <c r="F95" s="76">
        <f t="shared" si="13"/>
        <v>900</v>
      </c>
      <c r="G95" s="16"/>
      <c r="H95" s="16">
        <v>990</v>
      </c>
      <c r="I95" s="16"/>
      <c r="J95" s="16">
        <f t="shared" si="10"/>
        <v>990</v>
      </c>
      <c r="K95" s="9">
        <f t="shared" si="11"/>
        <v>90</v>
      </c>
      <c r="L95" s="8">
        <f t="shared" si="12"/>
        <v>0.1</v>
      </c>
    </row>
    <row r="96" spans="1:12" ht="30" x14ac:dyDescent="0.2">
      <c r="A96" s="74">
        <f t="shared" si="14"/>
        <v>59</v>
      </c>
      <c r="B96" s="77" t="s">
        <v>1517</v>
      </c>
      <c r="C96" s="17" t="s">
        <v>11</v>
      </c>
      <c r="D96" s="16">
        <v>550</v>
      </c>
      <c r="E96" s="16"/>
      <c r="F96" s="76">
        <f t="shared" si="13"/>
        <v>550</v>
      </c>
      <c r="G96" s="16"/>
      <c r="H96" s="16">
        <v>605</v>
      </c>
      <c r="I96" s="16"/>
      <c r="J96" s="16">
        <f t="shared" si="10"/>
        <v>605</v>
      </c>
      <c r="K96" s="9">
        <f t="shared" si="11"/>
        <v>55</v>
      </c>
      <c r="L96" s="8">
        <f t="shared" si="12"/>
        <v>0.1</v>
      </c>
    </row>
    <row r="97" spans="1:12" ht="30" x14ac:dyDescent="0.2">
      <c r="A97" s="74">
        <f t="shared" si="14"/>
        <v>60</v>
      </c>
      <c r="B97" s="77" t="s">
        <v>100</v>
      </c>
      <c r="C97" s="17" t="s">
        <v>11</v>
      </c>
      <c r="D97" s="16">
        <v>600</v>
      </c>
      <c r="E97" s="16"/>
      <c r="F97" s="76">
        <f t="shared" si="13"/>
        <v>600</v>
      </c>
      <c r="G97" s="16"/>
      <c r="H97" s="16">
        <v>660</v>
      </c>
      <c r="I97" s="16"/>
      <c r="J97" s="16">
        <f t="shared" si="10"/>
        <v>660</v>
      </c>
      <c r="K97" s="9">
        <f t="shared" si="11"/>
        <v>60</v>
      </c>
      <c r="L97" s="8">
        <f t="shared" si="12"/>
        <v>0.1</v>
      </c>
    </row>
    <row r="98" spans="1:12" x14ac:dyDescent="0.2">
      <c r="A98" s="74">
        <f t="shared" si="14"/>
        <v>61</v>
      </c>
      <c r="B98" s="77" t="s">
        <v>101</v>
      </c>
      <c r="C98" s="17" t="s">
        <v>11</v>
      </c>
      <c r="D98" s="16">
        <v>220</v>
      </c>
      <c r="E98" s="16"/>
      <c r="F98" s="76">
        <f t="shared" si="13"/>
        <v>220</v>
      </c>
      <c r="G98" s="16"/>
      <c r="H98" s="16">
        <v>242</v>
      </c>
      <c r="I98" s="16"/>
      <c r="J98" s="16">
        <f t="shared" si="10"/>
        <v>242</v>
      </c>
      <c r="K98" s="9">
        <f t="shared" si="11"/>
        <v>22</v>
      </c>
      <c r="L98" s="8">
        <f t="shared" si="12"/>
        <v>0.1</v>
      </c>
    </row>
    <row r="99" spans="1:12" ht="15.75" x14ac:dyDescent="0.2">
      <c r="A99" s="74"/>
      <c r="B99" s="21"/>
      <c r="C99" s="17"/>
      <c r="D99" s="16"/>
      <c r="E99" s="16"/>
      <c r="F99" s="76"/>
      <c r="G99" s="16"/>
      <c r="H99" s="16"/>
      <c r="I99" s="16"/>
      <c r="J99" s="16"/>
      <c r="K99" s="9"/>
      <c r="L99" s="8"/>
    </row>
    <row r="100" spans="1:12" ht="17.25" thickBot="1" x14ac:dyDescent="0.25">
      <c r="A100" s="74"/>
      <c r="B100" s="398" t="s">
        <v>102</v>
      </c>
      <c r="C100" s="17"/>
      <c r="D100" s="16"/>
      <c r="E100" s="16"/>
      <c r="F100" s="16"/>
      <c r="G100" s="16"/>
      <c r="H100" s="16"/>
      <c r="I100" s="16"/>
      <c r="J100" s="16"/>
      <c r="K100" s="9"/>
      <c r="L100" s="8"/>
    </row>
    <row r="101" spans="1:12" x14ac:dyDescent="0.2">
      <c r="A101" s="74">
        <f>A98+1</f>
        <v>62</v>
      </c>
      <c r="B101" s="77" t="s">
        <v>103</v>
      </c>
      <c r="C101" s="17" t="s">
        <v>11</v>
      </c>
      <c r="D101" s="16">
        <v>250</v>
      </c>
      <c r="E101" s="16"/>
      <c r="F101" s="76">
        <f>SUM(D101:E101)</f>
        <v>250</v>
      </c>
      <c r="G101" s="16"/>
      <c r="H101" s="16">
        <v>275</v>
      </c>
      <c r="I101" s="16"/>
      <c r="J101" s="16">
        <f>SUM(H101:I101)</f>
        <v>275</v>
      </c>
      <c r="K101" s="9">
        <f>J101-F101</f>
        <v>25</v>
      </c>
      <c r="L101" s="8">
        <f>IF(F101="","NEW",K101/F101)</f>
        <v>0.1</v>
      </c>
    </row>
    <row r="102" spans="1:12" x14ac:dyDescent="0.2">
      <c r="A102" s="74">
        <f>+A101+1</f>
        <v>63</v>
      </c>
      <c r="B102" s="77" t="s">
        <v>104</v>
      </c>
      <c r="C102" s="17" t="s">
        <v>11</v>
      </c>
      <c r="D102" s="16">
        <v>63</v>
      </c>
      <c r="E102" s="16"/>
      <c r="F102" s="76">
        <f>SUM(D102:E102)</f>
        <v>63</v>
      </c>
      <c r="G102" s="16"/>
      <c r="H102" s="16">
        <v>69.3</v>
      </c>
      <c r="I102" s="16"/>
      <c r="J102" s="16">
        <f>SUM(H102:I102)</f>
        <v>69.3</v>
      </c>
      <c r="K102" s="9">
        <f>J102-F102</f>
        <v>6.2999999999999972</v>
      </c>
      <c r="L102" s="8">
        <f>IF(F102="","NEW",K102/F102)</f>
        <v>9.999999999999995E-2</v>
      </c>
    </row>
    <row r="103" spans="1:12" x14ac:dyDescent="0.2">
      <c r="A103" s="74">
        <f>+A102+1</f>
        <v>64</v>
      </c>
      <c r="B103" s="77" t="s">
        <v>105</v>
      </c>
      <c r="C103" s="17" t="s">
        <v>11</v>
      </c>
      <c r="D103" s="535" t="s">
        <v>106</v>
      </c>
      <c r="E103" s="536"/>
      <c r="F103" s="536"/>
      <c r="G103" s="536"/>
      <c r="H103" s="536"/>
      <c r="I103" s="536"/>
      <c r="J103" s="537"/>
      <c r="K103" s="9"/>
      <c r="L103" s="8">
        <v>0</v>
      </c>
    </row>
    <row r="104" spans="1:12" ht="17.25" thickBot="1" x14ac:dyDescent="0.25">
      <c r="A104" s="74"/>
      <c r="B104" s="398" t="s">
        <v>107</v>
      </c>
      <c r="C104" s="17"/>
      <c r="D104" s="16"/>
      <c r="E104" s="16"/>
      <c r="F104" s="16"/>
      <c r="G104" s="16"/>
      <c r="H104" s="16"/>
      <c r="I104" s="16"/>
      <c r="J104" s="16"/>
      <c r="K104" s="9"/>
      <c r="L104" s="8"/>
    </row>
    <row r="105" spans="1:12" x14ac:dyDescent="0.2">
      <c r="A105" s="74">
        <f>A102+1</f>
        <v>64</v>
      </c>
      <c r="B105" s="77" t="s">
        <v>108</v>
      </c>
      <c r="C105" s="17" t="s">
        <v>11</v>
      </c>
      <c r="D105" s="16">
        <v>37.5</v>
      </c>
      <c r="E105" s="16">
        <f>ROUND(D105*0.2,2)</f>
        <v>7.5</v>
      </c>
      <c r="F105" s="16">
        <f>SUM(D105:E105)</f>
        <v>45</v>
      </c>
      <c r="G105" s="16"/>
      <c r="H105" s="16">
        <v>49.5</v>
      </c>
      <c r="I105" s="16"/>
      <c r="J105" s="16">
        <f>SUM(H105:I105)</f>
        <v>49.5</v>
      </c>
      <c r="K105" s="9">
        <f>J105-F105</f>
        <v>4.5</v>
      </c>
      <c r="L105" s="8">
        <f>IF(F105="","NEW",K105/F105)</f>
        <v>0.1</v>
      </c>
    </row>
    <row r="106" spans="1:12" x14ac:dyDescent="0.2">
      <c r="A106" s="74">
        <f>+A105+1</f>
        <v>65</v>
      </c>
      <c r="B106" s="77" t="s">
        <v>109</v>
      </c>
      <c r="C106" s="17" t="s">
        <v>11</v>
      </c>
      <c r="D106" s="16">
        <v>58.33</v>
      </c>
      <c r="E106" s="16">
        <f>ROUND(D106*0.2,2)</f>
        <v>11.67</v>
      </c>
      <c r="F106" s="16">
        <f>SUM(D106:E106)</f>
        <v>70</v>
      </c>
      <c r="G106" s="16"/>
      <c r="H106" s="16">
        <v>77</v>
      </c>
      <c r="I106" s="16"/>
      <c r="J106" s="16">
        <f>SUM(H106:I106)</f>
        <v>77</v>
      </c>
      <c r="K106" s="9">
        <f>J106-F106</f>
        <v>7</v>
      </c>
      <c r="L106" s="8">
        <f>IF(F106="","NEW",K106/F106)</f>
        <v>0.1</v>
      </c>
    </row>
    <row r="107" spans="1:12" x14ac:dyDescent="0.2">
      <c r="A107" s="74">
        <f>+A106+1</f>
        <v>66</v>
      </c>
      <c r="B107" s="77" t="s">
        <v>1519</v>
      </c>
      <c r="C107" s="17" t="s">
        <v>11</v>
      </c>
      <c r="D107" s="16">
        <v>66.67</v>
      </c>
      <c r="E107" s="16">
        <f>ROUND(D107*0.2,2)</f>
        <v>13.33</v>
      </c>
      <c r="F107" s="16">
        <f>SUM(D107:E107)</f>
        <v>80</v>
      </c>
      <c r="G107" s="16"/>
      <c r="H107" s="16">
        <v>73.33</v>
      </c>
      <c r="I107" s="16">
        <f>ROUND(H107*0.2,2)</f>
        <v>14.67</v>
      </c>
      <c r="J107" s="16">
        <f>SUM(H107:I107)</f>
        <v>88</v>
      </c>
      <c r="K107" s="9">
        <f>J107-F107</f>
        <v>8</v>
      </c>
      <c r="L107" s="8">
        <f>IF(F105="","NEW",K105/F105)</f>
        <v>0.1</v>
      </c>
    </row>
    <row r="108" spans="1:12" ht="17.25" thickBot="1" x14ac:dyDescent="0.25">
      <c r="A108" s="74"/>
      <c r="B108" s="398" t="s">
        <v>110</v>
      </c>
      <c r="C108" s="17"/>
      <c r="D108" s="16"/>
      <c r="E108" s="16"/>
      <c r="F108" s="16"/>
      <c r="G108" s="16"/>
      <c r="H108" s="16"/>
      <c r="I108" s="16"/>
      <c r="J108" s="16"/>
      <c r="K108" s="9"/>
      <c r="L108" s="8"/>
    </row>
    <row r="109" spans="1:12" x14ac:dyDescent="0.2">
      <c r="A109" s="74">
        <f>+A107+1</f>
        <v>67</v>
      </c>
      <c r="B109" s="77" t="s">
        <v>1518</v>
      </c>
      <c r="C109" s="17" t="s">
        <v>11</v>
      </c>
      <c r="D109" s="16">
        <v>14.17</v>
      </c>
      <c r="E109" s="16">
        <f t="shared" ref="E109:E115" si="15">ROUND(D109*0.2,2)</f>
        <v>2.83</v>
      </c>
      <c r="F109" s="16">
        <f t="shared" ref="F109:F123" si="16">SUM(D109:E109)</f>
        <v>17</v>
      </c>
      <c r="G109" s="16"/>
      <c r="H109" s="16">
        <v>15.58</v>
      </c>
      <c r="I109" s="16">
        <f t="shared" ref="I109:I115" si="17">ROUND(H109*0.2,2)</f>
        <v>3.12</v>
      </c>
      <c r="J109" s="16">
        <f t="shared" ref="J109:J123" si="18">SUM(H109:I109)</f>
        <v>18.7</v>
      </c>
      <c r="K109" s="9">
        <f t="shared" ref="K109:K123" si="19">J109-F109</f>
        <v>1.6999999999999993</v>
      </c>
      <c r="L109" s="8">
        <f t="shared" ref="L109:L123" si="20">IF(F109="","NEW",K109/F109)</f>
        <v>9.9999999999999964E-2</v>
      </c>
    </row>
    <row r="110" spans="1:12" ht="30" x14ac:dyDescent="0.2">
      <c r="A110" s="74">
        <f>+A109+1</f>
        <v>68</v>
      </c>
      <c r="B110" s="77" t="s">
        <v>111</v>
      </c>
      <c r="C110" s="17" t="s">
        <v>11</v>
      </c>
      <c r="D110" s="16">
        <v>47.5</v>
      </c>
      <c r="E110" s="16">
        <f t="shared" si="15"/>
        <v>9.5</v>
      </c>
      <c r="F110" s="16">
        <f t="shared" si="16"/>
        <v>57</v>
      </c>
      <c r="G110" s="16"/>
      <c r="H110" s="16">
        <v>52.25</v>
      </c>
      <c r="I110" s="16">
        <f t="shared" si="17"/>
        <v>10.45</v>
      </c>
      <c r="J110" s="16">
        <f t="shared" si="18"/>
        <v>62.7</v>
      </c>
      <c r="K110" s="9">
        <f t="shared" si="19"/>
        <v>5.7000000000000028</v>
      </c>
      <c r="L110" s="8">
        <f t="shared" si="20"/>
        <v>0.10000000000000005</v>
      </c>
    </row>
    <row r="111" spans="1:12" ht="30" x14ac:dyDescent="0.2">
      <c r="A111" s="74">
        <f>+A110+1</f>
        <v>69</v>
      </c>
      <c r="B111" s="77" t="s">
        <v>112</v>
      </c>
      <c r="C111" s="17" t="s">
        <v>11</v>
      </c>
      <c r="D111" s="16">
        <v>83.33</v>
      </c>
      <c r="E111" s="16">
        <f t="shared" si="15"/>
        <v>16.670000000000002</v>
      </c>
      <c r="F111" s="16">
        <f t="shared" si="16"/>
        <v>100</v>
      </c>
      <c r="G111" s="16"/>
      <c r="H111" s="16">
        <v>91.67</v>
      </c>
      <c r="I111" s="16">
        <f t="shared" si="17"/>
        <v>18.329999999999998</v>
      </c>
      <c r="J111" s="16">
        <f t="shared" si="18"/>
        <v>110</v>
      </c>
      <c r="K111" s="9">
        <f t="shared" si="19"/>
        <v>10</v>
      </c>
      <c r="L111" s="8">
        <f t="shared" si="20"/>
        <v>0.1</v>
      </c>
    </row>
    <row r="112" spans="1:12" x14ac:dyDescent="0.2">
      <c r="A112" s="74">
        <f>+A111+1</f>
        <v>70</v>
      </c>
      <c r="B112" s="77" t="s">
        <v>113</v>
      </c>
      <c r="C112" s="17" t="s">
        <v>11</v>
      </c>
      <c r="D112" s="16">
        <v>14.17</v>
      </c>
      <c r="E112" s="16">
        <f t="shared" si="15"/>
        <v>2.83</v>
      </c>
      <c r="F112" s="16">
        <f t="shared" si="16"/>
        <v>17</v>
      </c>
      <c r="G112" s="16"/>
      <c r="H112" s="16">
        <v>15.58</v>
      </c>
      <c r="I112" s="16">
        <f t="shared" si="17"/>
        <v>3.12</v>
      </c>
      <c r="J112" s="16">
        <f t="shared" si="18"/>
        <v>18.7</v>
      </c>
      <c r="K112" s="9">
        <f t="shared" si="19"/>
        <v>1.6999999999999993</v>
      </c>
      <c r="L112" s="8">
        <f t="shared" si="20"/>
        <v>9.9999999999999964E-2</v>
      </c>
    </row>
    <row r="113" spans="1:12" x14ac:dyDescent="0.2">
      <c r="A113" s="74">
        <f>+A112+1</f>
        <v>71</v>
      </c>
      <c r="B113" s="77" t="s">
        <v>114</v>
      </c>
      <c r="C113" s="17"/>
      <c r="D113" s="16">
        <v>14.17</v>
      </c>
      <c r="E113" s="16">
        <f t="shared" si="15"/>
        <v>2.83</v>
      </c>
      <c r="F113" s="16">
        <f t="shared" si="16"/>
        <v>17</v>
      </c>
      <c r="G113" s="16"/>
      <c r="H113" s="16">
        <v>15.58</v>
      </c>
      <c r="I113" s="16">
        <f t="shared" si="17"/>
        <v>3.12</v>
      </c>
      <c r="J113" s="16">
        <f t="shared" si="18"/>
        <v>18.7</v>
      </c>
      <c r="K113" s="9">
        <f t="shared" si="19"/>
        <v>1.6999999999999993</v>
      </c>
      <c r="L113" s="8">
        <f t="shared" si="20"/>
        <v>9.9999999999999964E-2</v>
      </c>
    </row>
    <row r="114" spans="1:12" x14ac:dyDescent="0.2">
      <c r="A114" s="74">
        <f>+A113+1</f>
        <v>72</v>
      </c>
      <c r="B114" s="77" t="s">
        <v>1520</v>
      </c>
      <c r="C114" s="17" t="s">
        <v>11</v>
      </c>
      <c r="D114" s="16">
        <v>19.170000000000002</v>
      </c>
      <c r="E114" s="16">
        <f t="shared" si="15"/>
        <v>3.83</v>
      </c>
      <c r="F114" s="16">
        <f t="shared" si="16"/>
        <v>23</v>
      </c>
      <c r="G114" s="16"/>
      <c r="H114" s="16">
        <v>21.08</v>
      </c>
      <c r="I114" s="16">
        <f t="shared" si="17"/>
        <v>4.22</v>
      </c>
      <c r="J114" s="16">
        <f t="shared" si="18"/>
        <v>25.299999999999997</v>
      </c>
      <c r="K114" s="9">
        <f t="shared" si="19"/>
        <v>2.2999999999999972</v>
      </c>
      <c r="L114" s="8">
        <f t="shared" si="20"/>
        <v>9.9999999999999881E-2</v>
      </c>
    </row>
    <row r="115" spans="1:12" x14ac:dyDescent="0.2">
      <c r="A115" s="74">
        <f>A114+1</f>
        <v>73</v>
      </c>
      <c r="B115" s="77" t="s">
        <v>115</v>
      </c>
      <c r="C115" s="17" t="s">
        <v>11</v>
      </c>
      <c r="D115" s="16">
        <v>33.33</v>
      </c>
      <c r="E115" s="16">
        <f t="shared" si="15"/>
        <v>6.67</v>
      </c>
      <c r="F115" s="16">
        <f t="shared" si="16"/>
        <v>40</v>
      </c>
      <c r="G115" s="16"/>
      <c r="H115" s="16">
        <v>36.67</v>
      </c>
      <c r="I115" s="16">
        <f t="shared" si="17"/>
        <v>7.33</v>
      </c>
      <c r="J115" s="16">
        <f t="shared" si="18"/>
        <v>44</v>
      </c>
      <c r="K115" s="9">
        <f t="shared" si="19"/>
        <v>4</v>
      </c>
      <c r="L115" s="8">
        <f t="shared" si="20"/>
        <v>0.1</v>
      </c>
    </row>
    <row r="116" spans="1:12" ht="30" x14ac:dyDescent="0.2">
      <c r="A116" s="74">
        <f>A115+1</f>
        <v>74</v>
      </c>
      <c r="B116" s="77" t="s">
        <v>116</v>
      </c>
      <c r="C116" s="17" t="s">
        <v>11</v>
      </c>
      <c r="D116" s="16">
        <v>175</v>
      </c>
      <c r="E116" s="16"/>
      <c r="F116" s="16">
        <f t="shared" si="16"/>
        <v>175</v>
      </c>
      <c r="G116" s="16"/>
      <c r="H116" s="16">
        <v>192.5</v>
      </c>
      <c r="I116" s="16"/>
      <c r="J116" s="16">
        <f t="shared" si="18"/>
        <v>192.5</v>
      </c>
      <c r="K116" s="9">
        <f t="shared" si="19"/>
        <v>17.5</v>
      </c>
      <c r="L116" s="8">
        <f t="shared" si="20"/>
        <v>0.1</v>
      </c>
    </row>
    <row r="117" spans="1:12" ht="30" x14ac:dyDescent="0.2">
      <c r="A117" s="74">
        <f>A116+1</f>
        <v>75</v>
      </c>
      <c r="B117" s="77" t="s">
        <v>117</v>
      </c>
      <c r="C117" s="17" t="s">
        <v>11</v>
      </c>
      <c r="D117" s="16">
        <v>175</v>
      </c>
      <c r="E117" s="16"/>
      <c r="F117" s="16">
        <f t="shared" si="16"/>
        <v>175</v>
      </c>
      <c r="G117" s="16"/>
      <c r="H117" s="16">
        <v>192.5</v>
      </c>
      <c r="I117" s="16"/>
      <c r="J117" s="16">
        <f t="shared" si="18"/>
        <v>192.5</v>
      </c>
      <c r="K117" s="9">
        <f t="shared" si="19"/>
        <v>17.5</v>
      </c>
      <c r="L117" s="8">
        <f t="shared" si="20"/>
        <v>0.1</v>
      </c>
    </row>
    <row r="118" spans="1:12" ht="30" x14ac:dyDescent="0.2">
      <c r="A118" s="74">
        <f>A117+1</f>
        <v>76</v>
      </c>
      <c r="B118" s="77" t="s">
        <v>118</v>
      </c>
      <c r="C118" s="17" t="s">
        <v>11</v>
      </c>
      <c r="D118" s="16">
        <v>121</v>
      </c>
      <c r="E118" s="16"/>
      <c r="F118" s="16">
        <f t="shared" si="16"/>
        <v>121</v>
      </c>
      <c r="G118" s="16"/>
      <c r="H118" s="16">
        <v>133.1</v>
      </c>
      <c r="I118" s="16"/>
      <c r="J118" s="16">
        <f t="shared" si="18"/>
        <v>133.1</v>
      </c>
      <c r="K118" s="9">
        <f t="shared" si="19"/>
        <v>12.099999999999994</v>
      </c>
      <c r="L118" s="8">
        <f t="shared" si="20"/>
        <v>9.999999999999995E-2</v>
      </c>
    </row>
    <row r="119" spans="1:12" x14ac:dyDescent="0.2">
      <c r="A119" s="74">
        <f>A118+1</f>
        <v>77</v>
      </c>
      <c r="B119" s="77" t="s">
        <v>119</v>
      </c>
      <c r="C119" s="17" t="s">
        <v>11</v>
      </c>
      <c r="D119" s="16">
        <v>29</v>
      </c>
      <c r="E119" s="16"/>
      <c r="F119" s="16">
        <f t="shared" si="16"/>
        <v>29</v>
      </c>
      <c r="G119" s="16"/>
      <c r="H119" s="16">
        <v>31.9</v>
      </c>
      <c r="I119" s="16"/>
      <c r="J119" s="16">
        <f t="shared" si="18"/>
        <v>31.9</v>
      </c>
      <c r="K119" s="9">
        <f t="shared" si="19"/>
        <v>2.8999999999999986</v>
      </c>
      <c r="L119" s="8">
        <f t="shared" si="20"/>
        <v>9.999999999999995E-2</v>
      </c>
    </row>
    <row r="120" spans="1:12" x14ac:dyDescent="0.2">
      <c r="A120" s="74">
        <f>+A119+1</f>
        <v>78</v>
      </c>
      <c r="B120" s="77" t="s">
        <v>120</v>
      </c>
      <c r="C120" s="17" t="s">
        <v>11</v>
      </c>
      <c r="D120" s="16">
        <v>23</v>
      </c>
      <c r="E120" s="16"/>
      <c r="F120" s="16">
        <f t="shared" si="16"/>
        <v>23</v>
      </c>
      <c r="G120" s="16"/>
      <c r="H120" s="16">
        <v>25.3</v>
      </c>
      <c r="I120" s="16"/>
      <c r="J120" s="16">
        <f t="shared" si="18"/>
        <v>25.3</v>
      </c>
      <c r="K120" s="9">
        <f t="shared" si="19"/>
        <v>2.3000000000000007</v>
      </c>
      <c r="L120" s="8">
        <f t="shared" si="20"/>
        <v>0.10000000000000003</v>
      </c>
    </row>
    <row r="121" spans="1:12" x14ac:dyDescent="0.2">
      <c r="A121" s="74">
        <f>+A120+1</f>
        <v>79</v>
      </c>
      <c r="B121" s="77" t="s">
        <v>121</v>
      </c>
      <c r="C121" s="17" t="s">
        <v>11</v>
      </c>
      <c r="D121" s="16">
        <v>137</v>
      </c>
      <c r="E121" s="16"/>
      <c r="F121" s="16">
        <f t="shared" si="16"/>
        <v>137</v>
      </c>
      <c r="G121" s="16"/>
      <c r="H121" s="16">
        <v>150.69999999999999</v>
      </c>
      <c r="I121" s="16"/>
      <c r="J121" s="16">
        <f t="shared" si="18"/>
        <v>150.69999999999999</v>
      </c>
      <c r="K121" s="9">
        <f t="shared" si="19"/>
        <v>13.699999999999989</v>
      </c>
      <c r="L121" s="8">
        <f t="shared" si="20"/>
        <v>9.9999999999999922E-2</v>
      </c>
    </row>
    <row r="122" spans="1:12" x14ac:dyDescent="0.2">
      <c r="A122" s="74">
        <f>+A121+1</f>
        <v>80</v>
      </c>
      <c r="B122" s="77" t="s">
        <v>122</v>
      </c>
      <c r="C122" s="17" t="s">
        <v>11</v>
      </c>
      <c r="D122" s="16">
        <v>286</v>
      </c>
      <c r="E122" s="16"/>
      <c r="F122" s="16">
        <f t="shared" si="16"/>
        <v>286</v>
      </c>
      <c r="G122" s="16"/>
      <c r="H122" s="16">
        <v>314.60000000000002</v>
      </c>
      <c r="I122" s="16"/>
      <c r="J122" s="16">
        <f t="shared" si="18"/>
        <v>314.60000000000002</v>
      </c>
      <c r="K122" s="9">
        <f t="shared" si="19"/>
        <v>28.600000000000023</v>
      </c>
      <c r="L122" s="8">
        <f t="shared" si="20"/>
        <v>0.10000000000000007</v>
      </c>
    </row>
    <row r="123" spans="1:12" x14ac:dyDescent="0.2">
      <c r="A123" s="74">
        <f>+A122+1</f>
        <v>81</v>
      </c>
      <c r="B123" s="77" t="s">
        <v>123</v>
      </c>
      <c r="C123" s="17" t="s">
        <v>11</v>
      </c>
      <c r="D123" s="16">
        <v>286</v>
      </c>
      <c r="E123" s="16"/>
      <c r="F123" s="16">
        <f t="shared" si="16"/>
        <v>286</v>
      </c>
      <c r="G123" s="16"/>
      <c r="H123" s="16">
        <v>314.60000000000002</v>
      </c>
      <c r="I123" s="16"/>
      <c r="J123" s="16">
        <f t="shared" si="18"/>
        <v>314.60000000000002</v>
      </c>
      <c r="K123" s="9">
        <f t="shared" si="19"/>
        <v>28.600000000000023</v>
      </c>
      <c r="L123" s="8">
        <f t="shared" si="20"/>
        <v>0.10000000000000007</v>
      </c>
    </row>
    <row r="124" spans="1:12" x14ac:dyDescent="0.2">
      <c r="A124" s="74"/>
      <c r="B124" s="86"/>
      <c r="C124" s="87"/>
      <c r="D124" s="88"/>
      <c r="E124" s="88"/>
      <c r="F124" s="88"/>
      <c r="G124" s="88"/>
      <c r="H124" s="88"/>
      <c r="I124" s="88"/>
      <c r="J124" s="88"/>
      <c r="K124" s="89"/>
      <c r="L124" s="90"/>
    </row>
    <row r="125" spans="1:12" ht="18.75" thickBot="1" x14ac:dyDescent="0.25">
      <c r="A125" s="74"/>
      <c r="B125" s="395" t="s">
        <v>124</v>
      </c>
      <c r="C125" s="17"/>
      <c r="D125" s="16"/>
      <c r="E125" s="16"/>
      <c r="F125" s="16"/>
      <c r="G125" s="16"/>
      <c r="H125" s="16"/>
      <c r="I125" s="16"/>
      <c r="J125" s="16"/>
      <c r="K125" s="9"/>
      <c r="L125" s="8"/>
    </row>
    <row r="126" spans="1:12" ht="18" thickTop="1" thickBot="1" x14ac:dyDescent="0.25">
      <c r="A126" s="74"/>
      <c r="B126" s="398" t="s">
        <v>125</v>
      </c>
      <c r="C126" s="17"/>
      <c r="D126" s="16"/>
      <c r="E126" s="16"/>
      <c r="F126" s="16"/>
      <c r="G126" s="16"/>
      <c r="H126" s="16"/>
      <c r="I126" s="16"/>
      <c r="J126" s="16"/>
      <c r="K126" s="9"/>
      <c r="L126" s="8"/>
    </row>
    <row r="127" spans="1:12" x14ac:dyDescent="0.2">
      <c r="A127" s="74">
        <f>A123+1</f>
        <v>82</v>
      </c>
      <c r="B127" s="77" t="s">
        <v>126</v>
      </c>
      <c r="C127" s="17" t="s">
        <v>11</v>
      </c>
      <c r="D127" s="16">
        <v>115</v>
      </c>
      <c r="E127" s="16">
        <f t="shared" ref="E127:E134" si="21">ROUND(D127*0.2,2)</f>
        <v>23</v>
      </c>
      <c r="F127" s="76">
        <f t="shared" ref="F127:F134" si="22">SUM(D127:E127)</f>
        <v>138</v>
      </c>
      <c r="G127" s="16"/>
      <c r="H127" s="16">
        <v>126.5</v>
      </c>
      <c r="I127" s="16">
        <f t="shared" ref="I127:I134" si="23">ROUND(H127*0.2,2)</f>
        <v>25.3</v>
      </c>
      <c r="J127" s="16">
        <f t="shared" ref="J127:J134" si="24">SUM(H127:I127)</f>
        <v>151.80000000000001</v>
      </c>
      <c r="K127" s="9">
        <f t="shared" ref="K127:K134" si="25">J127-F127</f>
        <v>13.800000000000011</v>
      </c>
      <c r="L127" s="8">
        <f t="shared" ref="L127:L134" si="26">IF(F127="","NEW",K127/F127)</f>
        <v>0.10000000000000009</v>
      </c>
    </row>
    <row r="128" spans="1:12" x14ac:dyDescent="0.2">
      <c r="A128" s="74">
        <f t="shared" ref="A128:A134" si="27">+A127+1</f>
        <v>83</v>
      </c>
      <c r="B128" s="77" t="s">
        <v>127</v>
      </c>
      <c r="C128" s="17" t="s">
        <v>11</v>
      </c>
      <c r="D128" s="16">
        <v>171.67</v>
      </c>
      <c r="E128" s="16">
        <f t="shared" si="21"/>
        <v>34.33</v>
      </c>
      <c r="F128" s="76">
        <f t="shared" si="22"/>
        <v>206</v>
      </c>
      <c r="G128" s="16"/>
      <c r="H128" s="16">
        <v>188.83</v>
      </c>
      <c r="I128" s="16">
        <f t="shared" si="23"/>
        <v>37.770000000000003</v>
      </c>
      <c r="J128" s="16">
        <f t="shared" si="24"/>
        <v>226.60000000000002</v>
      </c>
      <c r="K128" s="9">
        <f t="shared" si="25"/>
        <v>20.600000000000023</v>
      </c>
      <c r="L128" s="8">
        <f t="shared" si="26"/>
        <v>0.10000000000000012</v>
      </c>
    </row>
    <row r="129" spans="1:12" x14ac:dyDescent="0.2">
      <c r="A129" s="74">
        <f t="shared" si="27"/>
        <v>84</v>
      </c>
      <c r="B129" s="77" t="s">
        <v>128</v>
      </c>
      <c r="C129" s="17" t="s">
        <v>11</v>
      </c>
      <c r="D129" s="16">
        <v>295</v>
      </c>
      <c r="E129" s="16">
        <f t="shared" si="21"/>
        <v>59</v>
      </c>
      <c r="F129" s="76">
        <f t="shared" si="22"/>
        <v>354</v>
      </c>
      <c r="G129" s="16"/>
      <c r="H129" s="16">
        <v>324.5</v>
      </c>
      <c r="I129" s="16">
        <f t="shared" si="23"/>
        <v>64.900000000000006</v>
      </c>
      <c r="J129" s="16">
        <f t="shared" si="24"/>
        <v>389.4</v>
      </c>
      <c r="K129" s="9">
        <f t="shared" si="25"/>
        <v>35.399999999999977</v>
      </c>
      <c r="L129" s="8">
        <f t="shared" si="26"/>
        <v>9.9999999999999936E-2</v>
      </c>
    </row>
    <row r="130" spans="1:12" x14ac:dyDescent="0.2">
      <c r="A130" s="74">
        <f t="shared" si="27"/>
        <v>85</v>
      </c>
      <c r="B130" s="77" t="s">
        <v>129</v>
      </c>
      <c r="C130" s="17" t="s">
        <v>11</v>
      </c>
      <c r="D130" s="16">
        <v>305.83</v>
      </c>
      <c r="E130" s="16">
        <f t="shared" si="21"/>
        <v>61.17</v>
      </c>
      <c r="F130" s="76">
        <f t="shared" si="22"/>
        <v>367</v>
      </c>
      <c r="G130" s="16"/>
      <c r="H130" s="16">
        <v>336.41</v>
      </c>
      <c r="I130" s="16">
        <f t="shared" si="23"/>
        <v>67.28</v>
      </c>
      <c r="J130" s="16">
        <f t="shared" si="24"/>
        <v>403.69000000000005</v>
      </c>
      <c r="K130" s="9">
        <f t="shared" si="25"/>
        <v>36.690000000000055</v>
      </c>
      <c r="L130" s="8">
        <f t="shared" si="26"/>
        <v>9.9972752043596874E-2</v>
      </c>
    </row>
    <row r="131" spans="1:12" x14ac:dyDescent="0.2">
      <c r="A131" s="74">
        <f t="shared" si="27"/>
        <v>86</v>
      </c>
      <c r="B131" s="77" t="s">
        <v>130</v>
      </c>
      <c r="C131" s="17" t="s">
        <v>11</v>
      </c>
      <c r="D131" s="16">
        <v>238.33</v>
      </c>
      <c r="E131" s="16">
        <f t="shared" si="21"/>
        <v>47.67</v>
      </c>
      <c r="F131" s="76">
        <f t="shared" si="22"/>
        <v>286</v>
      </c>
      <c r="G131" s="16"/>
      <c r="H131" s="16">
        <v>262.16000000000003</v>
      </c>
      <c r="I131" s="16">
        <f t="shared" si="23"/>
        <v>52.43</v>
      </c>
      <c r="J131" s="16">
        <f t="shared" si="24"/>
        <v>314.59000000000003</v>
      </c>
      <c r="K131" s="9">
        <f t="shared" si="25"/>
        <v>28.590000000000032</v>
      </c>
      <c r="L131" s="8">
        <f t="shared" si="26"/>
        <v>9.9965034965035074E-2</v>
      </c>
    </row>
    <row r="132" spans="1:12" x14ac:dyDescent="0.2">
      <c r="A132" s="74">
        <f t="shared" si="27"/>
        <v>87</v>
      </c>
      <c r="B132" s="77" t="s">
        <v>131</v>
      </c>
      <c r="C132" s="17" t="s">
        <v>11</v>
      </c>
      <c r="D132" s="16">
        <v>363.33</v>
      </c>
      <c r="E132" s="16">
        <f t="shared" si="21"/>
        <v>72.67</v>
      </c>
      <c r="F132" s="76">
        <f t="shared" si="22"/>
        <v>436</v>
      </c>
      <c r="G132" s="16"/>
      <c r="H132" s="16">
        <v>399.66</v>
      </c>
      <c r="I132" s="16">
        <f t="shared" si="23"/>
        <v>79.930000000000007</v>
      </c>
      <c r="J132" s="16">
        <f t="shared" si="24"/>
        <v>479.59000000000003</v>
      </c>
      <c r="K132" s="9">
        <f t="shared" si="25"/>
        <v>43.590000000000032</v>
      </c>
      <c r="L132" s="8">
        <f t="shared" si="26"/>
        <v>9.9977064220183556E-2</v>
      </c>
    </row>
    <row r="133" spans="1:12" x14ac:dyDescent="0.2">
      <c r="A133" s="74">
        <f t="shared" si="27"/>
        <v>88</v>
      </c>
      <c r="B133" s="77" t="s">
        <v>132</v>
      </c>
      <c r="C133" s="17" t="s">
        <v>11</v>
      </c>
      <c r="D133" s="16">
        <v>372.5</v>
      </c>
      <c r="E133" s="16">
        <f t="shared" si="21"/>
        <v>74.5</v>
      </c>
      <c r="F133" s="76">
        <f t="shared" si="22"/>
        <v>447</v>
      </c>
      <c r="G133" s="16"/>
      <c r="H133" s="16">
        <v>409.75</v>
      </c>
      <c r="I133" s="16">
        <f t="shared" si="23"/>
        <v>81.95</v>
      </c>
      <c r="J133" s="16">
        <f t="shared" si="24"/>
        <v>491.7</v>
      </c>
      <c r="K133" s="9">
        <f t="shared" si="25"/>
        <v>44.699999999999989</v>
      </c>
      <c r="L133" s="8">
        <f t="shared" si="26"/>
        <v>9.9999999999999978E-2</v>
      </c>
    </row>
    <row r="134" spans="1:12" x14ac:dyDescent="0.2">
      <c r="A134" s="74">
        <f t="shared" si="27"/>
        <v>89</v>
      </c>
      <c r="B134" s="77" t="s">
        <v>133</v>
      </c>
      <c r="C134" s="17" t="s">
        <v>11</v>
      </c>
      <c r="D134" s="16">
        <v>411.67</v>
      </c>
      <c r="E134" s="16">
        <f t="shared" si="21"/>
        <v>82.33</v>
      </c>
      <c r="F134" s="76">
        <f t="shared" si="22"/>
        <v>494</v>
      </c>
      <c r="G134" s="16"/>
      <c r="H134" s="16">
        <v>452.83</v>
      </c>
      <c r="I134" s="16">
        <f t="shared" si="23"/>
        <v>90.57</v>
      </c>
      <c r="J134" s="16">
        <f t="shared" si="24"/>
        <v>543.4</v>
      </c>
      <c r="K134" s="9">
        <f t="shared" si="25"/>
        <v>49.399999999999977</v>
      </c>
      <c r="L134" s="8">
        <f t="shared" si="26"/>
        <v>9.999999999999995E-2</v>
      </c>
    </row>
    <row r="135" spans="1:12" x14ac:dyDescent="0.2">
      <c r="A135" s="74"/>
      <c r="B135" s="77"/>
      <c r="C135" s="17"/>
      <c r="D135" s="16"/>
      <c r="E135" s="16"/>
      <c r="F135" s="76"/>
      <c r="G135" s="16"/>
      <c r="H135" s="16"/>
      <c r="I135" s="16"/>
      <c r="J135" s="16"/>
      <c r="K135" s="9"/>
      <c r="L135" s="8"/>
    </row>
    <row r="136" spans="1:12" ht="17.25" thickBot="1" x14ac:dyDescent="0.25">
      <c r="A136" s="74"/>
      <c r="B136" s="398" t="s">
        <v>134</v>
      </c>
      <c r="C136" s="17"/>
      <c r="D136" s="16"/>
      <c r="E136" s="16"/>
      <c r="F136" s="76"/>
      <c r="G136" s="16"/>
      <c r="H136" s="16"/>
      <c r="I136" s="16"/>
      <c r="J136" s="16"/>
      <c r="K136" s="9"/>
      <c r="L136" s="8"/>
    </row>
    <row r="137" spans="1:12" x14ac:dyDescent="0.2">
      <c r="A137" s="74">
        <f>+A134+1</f>
        <v>90</v>
      </c>
      <c r="B137" s="77" t="s">
        <v>126</v>
      </c>
      <c r="C137" s="17" t="s">
        <v>11</v>
      </c>
      <c r="D137" s="16">
        <v>80.83</v>
      </c>
      <c r="E137" s="16">
        <f t="shared" ref="E137:E144" si="28">ROUND(D137*0.2,2)</f>
        <v>16.170000000000002</v>
      </c>
      <c r="F137" s="76">
        <f t="shared" ref="F137:F144" si="29">SUM(D137:E137)</f>
        <v>97</v>
      </c>
      <c r="G137" s="16"/>
      <c r="H137" s="16">
        <v>88.92</v>
      </c>
      <c r="I137" s="16">
        <f t="shared" ref="I137:I144" si="30">ROUND(H137*0.2,2)</f>
        <v>17.78</v>
      </c>
      <c r="J137" s="16">
        <f t="shared" ref="J137:J144" si="31">SUM(H137:I137)</f>
        <v>106.7</v>
      </c>
      <c r="K137" s="9">
        <f t="shared" ref="K137:K144" si="32">J137-F137</f>
        <v>9.7000000000000028</v>
      </c>
      <c r="L137" s="8">
        <f t="shared" ref="L137:L144" si="33">IF(F137="","NEW",K137/F137)</f>
        <v>0.10000000000000003</v>
      </c>
    </row>
    <row r="138" spans="1:12" x14ac:dyDescent="0.2">
      <c r="A138" s="74">
        <f t="shared" ref="A138:A144" si="34">+A137+1</f>
        <v>91</v>
      </c>
      <c r="B138" s="77" t="s">
        <v>127</v>
      </c>
      <c r="C138" s="17" t="s">
        <v>11</v>
      </c>
      <c r="D138" s="16">
        <v>100.83</v>
      </c>
      <c r="E138" s="16">
        <f t="shared" si="28"/>
        <v>20.170000000000002</v>
      </c>
      <c r="F138" s="76">
        <f t="shared" si="29"/>
        <v>121</v>
      </c>
      <c r="G138" s="16"/>
      <c r="H138" s="16">
        <v>110.92</v>
      </c>
      <c r="I138" s="16">
        <f t="shared" si="30"/>
        <v>22.18</v>
      </c>
      <c r="J138" s="16">
        <f t="shared" si="31"/>
        <v>133.1</v>
      </c>
      <c r="K138" s="9">
        <f t="shared" si="32"/>
        <v>12.099999999999994</v>
      </c>
      <c r="L138" s="8">
        <f t="shared" si="33"/>
        <v>9.999999999999995E-2</v>
      </c>
    </row>
    <row r="139" spans="1:12" x14ac:dyDescent="0.2">
      <c r="A139" s="74">
        <f t="shared" si="34"/>
        <v>92</v>
      </c>
      <c r="B139" s="77" t="s">
        <v>128</v>
      </c>
      <c r="C139" s="17" t="s">
        <v>11</v>
      </c>
      <c r="D139" s="16">
        <v>208.33</v>
      </c>
      <c r="E139" s="16">
        <f t="shared" si="28"/>
        <v>41.67</v>
      </c>
      <c r="F139" s="76">
        <f t="shared" si="29"/>
        <v>250</v>
      </c>
      <c r="G139" s="16"/>
      <c r="H139" s="16">
        <v>229.16</v>
      </c>
      <c r="I139" s="16">
        <f t="shared" si="30"/>
        <v>45.83</v>
      </c>
      <c r="J139" s="16">
        <f t="shared" si="31"/>
        <v>274.99</v>
      </c>
      <c r="K139" s="9">
        <f t="shared" si="32"/>
        <v>24.990000000000009</v>
      </c>
      <c r="L139" s="8">
        <f t="shared" si="33"/>
        <v>9.9960000000000035E-2</v>
      </c>
    </row>
    <row r="140" spans="1:12" x14ac:dyDescent="0.2">
      <c r="A140" s="74">
        <f t="shared" si="34"/>
        <v>93</v>
      </c>
      <c r="B140" s="77" t="s">
        <v>129</v>
      </c>
      <c r="C140" s="17" t="s">
        <v>11</v>
      </c>
      <c r="D140" s="16">
        <v>229.17</v>
      </c>
      <c r="E140" s="16">
        <f t="shared" si="28"/>
        <v>45.83</v>
      </c>
      <c r="F140" s="76">
        <f t="shared" si="29"/>
        <v>275</v>
      </c>
      <c r="G140" s="16"/>
      <c r="H140" s="16">
        <v>252.08</v>
      </c>
      <c r="I140" s="16">
        <f t="shared" si="30"/>
        <v>50.42</v>
      </c>
      <c r="J140" s="16">
        <f t="shared" si="31"/>
        <v>302.5</v>
      </c>
      <c r="K140" s="9">
        <f t="shared" si="32"/>
        <v>27.5</v>
      </c>
      <c r="L140" s="8">
        <f t="shared" si="33"/>
        <v>0.1</v>
      </c>
    </row>
    <row r="141" spans="1:12" x14ac:dyDescent="0.2">
      <c r="A141" s="74">
        <f t="shared" si="34"/>
        <v>94</v>
      </c>
      <c r="B141" s="77" t="s">
        <v>130</v>
      </c>
      <c r="C141" s="17" t="s">
        <v>11</v>
      </c>
      <c r="D141" s="16">
        <v>128.33000000000001</v>
      </c>
      <c r="E141" s="16">
        <f t="shared" si="28"/>
        <v>25.67</v>
      </c>
      <c r="F141" s="76">
        <f t="shared" si="29"/>
        <v>154</v>
      </c>
      <c r="G141" s="16"/>
      <c r="H141" s="16">
        <v>141.16999999999999</v>
      </c>
      <c r="I141" s="16">
        <f t="shared" si="30"/>
        <v>28.23</v>
      </c>
      <c r="J141" s="16">
        <f t="shared" si="31"/>
        <v>169.39999999999998</v>
      </c>
      <c r="K141" s="9">
        <f t="shared" si="32"/>
        <v>15.399999999999977</v>
      </c>
      <c r="L141" s="8">
        <f t="shared" si="33"/>
        <v>9.9999999999999853E-2</v>
      </c>
    </row>
    <row r="142" spans="1:12" x14ac:dyDescent="0.2">
      <c r="A142" s="74">
        <f t="shared" si="34"/>
        <v>95</v>
      </c>
      <c r="B142" s="77" t="s">
        <v>131</v>
      </c>
      <c r="C142" s="17" t="s">
        <v>11</v>
      </c>
      <c r="D142" s="16">
        <v>263.33</v>
      </c>
      <c r="E142" s="16">
        <f t="shared" si="28"/>
        <v>52.67</v>
      </c>
      <c r="F142" s="76">
        <f t="shared" si="29"/>
        <v>316</v>
      </c>
      <c r="G142" s="16"/>
      <c r="H142" s="16">
        <v>289.66000000000003</v>
      </c>
      <c r="I142" s="16">
        <f t="shared" si="30"/>
        <v>57.93</v>
      </c>
      <c r="J142" s="16">
        <f t="shared" si="31"/>
        <v>347.59000000000003</v>
      </c>
      <c r="K142" s="9">
        <f t="shared" si="32"/>
        <v>31.590000000000032</v>
      </c>
      <c r="L142" s="8">
        <f t="shared" si="33"/>
        <v>9.9968354430379852E-2</v>
      </c>
    </row>
    <row r="143" spans="1:12" x14ac:dyDescent="0.2">
      <c r="A143" s="74">
        <f t="shared" si="34"/>
        <v>96</v>
      </c>
      <c r="B143" s="91" t="s">
        <v>132</v>
      </c>
      <c r="C143" s="17" t="s">
        <v>11</v>
      </c>
      <c r="D143" s="16">
        <v>272.5</v>
      </c>
      <c r="E143" s="16">
        <f t="shared" si="28"/>
        <v>54.5</v>
      </c>
      <c r="F143" s="76">
        <f t="shared" si="29"/>
        <v>327</v>
      </c>
      <c r="G143" s="16"/>
      <c r="H143" s="16">
        <v>299.75</v>
      </c>
      <c r="I143" s="16">
        <f t="shared" si="30"/>
        <v>59.95</v>
      </c>
      <c r="J143" s="16">
        <f t="shared" si="31"/>
        <v>359.7</v>
      </c>
      <c r="K143" s="9">
        <f t="shared" si="32"/>
        <v>32.699999999999989</v>
      </c>
      <c r="L143" s="8">
        <f t="shared" si="33"/>
        <v>9.9999999999999964E-2</v>
      </c>
    </row>
    <row r="144" spans="1:12" x14ac:dyDescent="0.2">
      <c r="A144" s="74">
        <f t="shared" si="34"/>
        <v>97</v>
      </c>
      <c r="B144" s="77" t="s">
        <v>133</v>
      </c>
      <c r="C144" s="17" t="s">
        <v>11</v>
      </c>
      <c r="D144" s="16">
        <v>296.67</v>
      </c>
      <c r="E144" s="16">
        <f t="shared" si="28"/>
        <v>59.33</v>
      </c>
      <c r="F144" s="76">
        <f t="shared" si="29"/>
        <v>356</v>
      </c>
      <c r="G144" s="16"/>
      <c r="H144" s="16">
        <v>326.33</v>
      </c>
      <c r="I144" s="16">
        <f t="shared" si="30"/>
        <v>65.27</v>
      </c>
      <c r="J144" s="16">
        <f t="shared" si="31"/>
        <v>391.59999999999997</v>
      </c>
      <c r="K144" s="9">
        <f t="shared" si="32"/>
        <v>35.599999999999966</v>
      </c>
      <c r="L144" s="8">
        <f t="shared" si="33"/>
        <v>9.9999999999999908E-2</v>
      </c>
    </row>
    <row r="145" spans="1:12" x14ac:dyDescent="0.2">
      <c r="A145" s="74"/>
      <c r="B145" s="77"/>
      <c r="C145" s="17"/>
      <c r="D145" s="16"/>
      <c r="E145" s="16"/>
      <c r="F145" s="76"/>
      <c r="G145" s="16"/>
      <c r="H145" s="16"/>
      <c r="I145" s="16"/>
      <c r="J145" s="16"/>
      <c r="K145" s="9"/>
      <c r="L145" s="8"/>
    </row>
    <row r="146" spans="1:12" ht="17.25" thickBot="1" x14ac:dyDescent="0.25">
      <c r="A146" s="74"/>
      <c r="B146" s="398" t="s">
        <v>135</v>
      </c>
      <c r="C146" s="17"/>
      <c r="D146" s="16"/>
      <c r="E146" s="16"/>
      <c r="F146" s="76"/>
      <c r="G146" s="16"/>
      <c r="H146" s="16"/>
      <c r="I146" s="16"/>
      <c r="J146" s="16"/>
      <c r="K146" s="9"/>
      <c r="L146" s="8"/>
    </row>
    <row r="147" spans="1:12" x14ac:dyDescent="0.2">
      <c r="A147" s="74">
        <f>+A144+1</f>
        <v>98</v>
      </c>
      <c r="B147" s="77" t="s">
        <v>126</v>
      </c>
      <c r="C147" s="17" t="s">
        <v>11</v>
      </c>
      <c r="D147" s="16">
        <v>110</v>
      </c>
      <c r="E147" s="16">
        <f t="shared" ref="E147:E155" si="35">ROUND(D147*0.2,2)</f>
        <v>22</v>
      </c>
      <c r="F147" s="76">
        <f t="shared" ref="F147:F155" si="36">SUM(D147:E147)</f>
        <v>132</v>
      </c>
      <c r="G147" s="16"/>
      <c r="H147" s="16">
        <v>121</v>
      </c>
      <c r="I147" s="16">
        <f t="shared" ref="I147:I155" si="37">ROUND(H147*0.2,2)</f>
        <v>24.2</v>
      </c>
      <c r="J147" s="16">
        <f t="shared" ref="J147:J155" si="38">SUM(H147:I147)</f>
        <v>145.19999999999999</v>
      </c>
      <c r="K147" s="9">
        <f t="shared" ref="K147:K155" si="39">J147-F147</f>
        <v>13.199999999999989</v>
      </c>
      <c r="L147" s="8">
        <f t="shared" ref="L147:L155" si="40">IF(F147="","NEW",K147/F147)</f>
        <v>9.9999999999999908E-2</v>
      </c>
    </row>
    <row r="148" spans="1:12" x14ac:dyDescent="0.2">
      <c r="A148" s="74">
        <f t="shared" ref="A148:A155" si="41">+A147+1</f>
        <v>99</v>
      </c>
      <c r="B148" s="77" t="s">
        <v>127</v>
      </c>
      <c r="C148" s="17" t="s">
        <v>11</v>
      </c>
      <c r="D148" s="16">
        <v>137.5</v>
      </c>
      <c r="E148" s="16">
        <f t="shared" si="35"/>
        <v>27.5</v>
      </c>
      <c r="F148" s="76">
        <f t="shared" si="36"/>
        <v>165</v>
      </c>
      <c r="G148" s="16"/>
      <c r="H148" s="16">
        <v>151.25</v>
      </c>
      <c r="I148" s="16">
        <f t="shared" si="37"/>
        <v>30.25</v>
      </c>
      <c r="J148" s="16">
        <f t="shared" si="38"/>
        <v>181.5</v>
      </c>
      <c r="K148" s="9">
        <f t="shared" si="39"/>
        <v>16.5</v>
      </c>
      <c r="L148" s="8">
        <f t="shared" si="40"/>
        <v>0.1</v>
      </c>
    </row>
    <row r="149" spans="1:12" x14ac:dyDescent="0.2">
      <c r="A149" s="74">
        <f t="shared" si="41"/>
        <v>100</v>
      </c>
      <c r="B149" s="77" t="s">
        <v>128</v>
      </c>
      <c r="C149" s="17" t="s">
        <v>11</v>
      </c>
      <c r="D149" s="16">
        <v>263.33</v>
      </c>
      <c r="E149" s="16">
        <f t="shared" si="35"/>
        <v>52.67</v>
      </c>
      <c r="F149" s="76">
        <f t="shared" si="36"/>
        <v>316</v>
      </c>
      <c r="G149" s="16"/>
      <c r="H149" s="16">
        <v>289.66000000000003</v>
      </c>
      <c r="I149" s="16">
        <f t="shared" si="37"/>
        <v>57.93</v>
      </c>
      <c r="J149" s="16">
        <f t="shared" si="38"/>
        <v>347.59000000000003</v>
      </c>
      <c r="K149" s="9">
        <f t="shared" si="39"/>
        <v>31.590000000000032</v>
      </c>
      <c r="L149" s="8">
        <f t="shared" si="40"/>
        <v>9.9968354430379852E-2</v>
      </c>
    </row>
    <row r="150" spans="1:12" x14ac:dyDescent="0.2">
      <c r="A150" s="74">
        <f t="shared" si="41"/>
        <v>101</v>
      </c>
      <c r="B150" s="77" t="s">
        <v>129</v>
      </c>
      <c r="C150" s="17" t="s">
        <v>11</v>
      </c>
      <c r="D150" s="16">
        <v>272.5</v>
      </c>
      <c r="E150" s="16">
        <f t="shared" si="35"/>
        <v>54.5</v>
      </c>
      <c r="F150" s="76">
        <f t="shared" si="36"/>
        <v>327</v>
      </c>
      <c r="G150" s="16"/>
      <c r="H150" s="16">
        <v>299.75</v>
      </c>
      <c r="I150" s="16">
        <f t="shared" si="37"/>
        <v>59.95</v>
      </c>
      <c r="J150" s="16">
        <f t="shared" si="38"/>
        <v>359.7</v>
      </c>
      <c r="K150" s="9">
        <f t="shared" si="39"/>
        <v>32.699999999999989</v>
      </c>
      <c r="L150" s="8">
        <f t="shared" si="40"/>
        <v>9.9999999999999964E-2</v>
      </c>
    </row>
    <row r="151" spans="1:12" x14ac:dyDescent="0.2">
      <c r="A151" s="74">
        <f t="shared" si="41"/>
        <v>102</v>
      </c>
      <c r="B151" s="77" t="s">
        <v>130</v>
      </c>
      <c r="C151" s="17" t="s">
        <v>11</v>
      </c>
      <c r="D151" s="16">
        <v>158.33000000000001</v>
      </c>
      <c r="E151" s="16">
        <f t="shared" si="35"/>
        <v>31.67</v>
      </c>
      <c r="F151" s="76">
        <f t="shared" si="36"/>
        <v>190</v>
      </c>
      <c r="G151" s="16"/>
      <c r="H151" s="16">
        <v>174.17</v>
      </c>
      <c r="I151" s="16">
        <f t="shared" si="37"/>
        <v>34.83</v>
      </c>
      <c r="J151" s="16">
        <f t="shared" si="38"/>
        <v>209</v>
      </c>
      <c r="K151" s="9">
        <f t="shared" si="39"/>
        <v>19</v>
      </c>
      <c r="L151" s="8">
        <f t="shared" si="40"/>
        <v>0.1</v>
      </c>
    </row>
    <row r="152" spans="1:12" x14ac:dyDescent="0.2">
      <c r="A152" s="74">
        <f t="shared" si="41"/>
        <v>103</v>
      </c>
      <c r="B152" s="77" t="s">
        <v>131</v>
      </c>
      <c r="C152" s="17" t="s">
        <v>11</v>
      </c>
      <c r="D152" s="16">
        <v>291.67</v>
      </c>
      <c r="E152" s="16">
        <f t="shared" si="35"/>
        <v>58.33</v>
      </c>
      <c r="F152" s="76">
        <f t="shared" si="36"/>
        <v>350</v>
      </c>
      <c r="G152" s="16"/>
      <c r="H152" s="16">
        <v>320.83</v>
      </c>
      <c r="I152" s="16">
        <f t="shared" si="37"/>
        <v>64.17</v>
      </c>
      <c r="J152" s="16">
        <f t="shared" si="38"/>
        <v>385</v>
      </c>
      <c r="K152" s="9">
        <f t="shared" si="39"/>
        <v>35</v>
      </c>
      <c r="L152" s="8">
        <f t="shared" si="40"/>
        <v>0.1</v>
      </c>
    </row>
    <row r="153" spans="1:12" x14ac:dyDescent="0.2">
      <c r="A153" s="74">
        <f t="shared" si="41"/>
        <v>104</v>
      </c>
      <c r="B153" s="77" t="s">
        <v>132</v>
      </c>
      <c r="C153" s="17" t="s">
        <v>11</v>
      </c>
      <c r="D153" s="16">
        <v>300.83</v>
      </c>
      <c r="E153" s="16">
        <f t="shared" si="35"/>
        <v>60.17</v>
      </c>
      <c r="F153" s="76">
        <f t="shared" si="36"/>
        <v>361</v>
      </c>
      <c r="G153" s="16"/>
      <c r="H153" s="16">
        <v>330.91</v>
      </c>
      <c r="I153" s="16">
        <f t="shared" si="37"/>
        <v>66.180000000000007</v>
      </c>
      <c r="J153" s="16">
        <f t="shared" si="38"/>
        <v>397.09000000000003</v>
      </c>
      <c r="K153" s="9">
        <f t="shared" si="39"/>
        <v>36.090000000000032</v>
      </c>
      <c r="L153" s="8">
        <f t="shared" si="40"/>
        <v>9.9972299168975154E-2</v>
      </c>
    </row>
    <row r="154" spans="1:12" x14ac:dyDescent="0.2">
      <c r="A154" s="74">
        <f t="shared" si="41"/>
        <v>105</v>
      </c>
      <c r="B154" s="77" t="s">
        <v>133</v>
      </c>
      <c r="C154" s="17" t="s">
        <v>11</v>
      </c>
      <c r="D154" s="16">
        <v>325.83</v>
      </c>
      <c r="E154" s="16">
        <f t="shared" si="35"/>
        <v>65.17</v>
      </c>
      <c r="F154" s="76">
        <f t="shared" si="36"/>
        <v>391</v>
      </c>
      <c r="G154" s="16"/>
      <c r="H154" s="16">
        <v>358.41</v>
      </c>
      <c r="I154" s="16">
        <f t="shared" si="37"/>
        <v>71.680000000000007</v>
      </c>
      <c r="J154" s="16">
        <f t="shared" si="38"/>
        <v>430.09000000000003</v>
      </c>
      <c r="K154" s="9">
        <f t="shared" si="39"/>
        <v>39.090000000000032</v>
      </c>
      <c r="L154" s="8">
        <f t="shared" si="40"/>
        <v>9.9974424552429747E-2</v>
      </c>
    </row>
    <row r="155" spans="1:12" x14ac:dyDescent="0.2">
      <c r="A155" s="74">
        <f t="shared" si="41"/>
        <v>106</v>
      </c>
      <c r="B155" s="77" t="s">
        <v>136</v>
      </c>
      <c r="C155" s="17" t="s">
        <v>11</v>
      </c>
      <c r="D155" s="16">
        <v>25</v>
      </c>
      <c r="E155" s="16">
        <f t="shared" si="35"/>
        <v>5</v>
      </c>
      <c r="F155" s="76">
        <f t="shared" si="36"/>
        <v>30</v>
      </c>
      <c r="G155" s="16"/>
      <c r="H155" s="16">
        <v>27.5</v>
      </c>
      <c r="I155" s="16">
        <f t="shared" si="37"/>
        <v>5.5</v>
      </c>
      <c r="J155" s="16">
        <f t="shared" si="38"/>
        <v>33</v>
      </c>
      <c r="K155" s="9">
        <f t="shared" si="39"/>
        <v>3</v>
      </c>
      <c r="L155" s="8">
        <f t="shared" si="40"/>
        <v>0.1</v>
      </c>
    </row>
    <row r="156" spans="1:12" x14ac:dyDescent="0.2">
      <c r="A156" s="74"/>
      <c r="B156" s="77"/>
      <c r="C156" s="17"/>
      <c r="D156" s="16"/>
      <c r="E156" s="16"/>
      <c r="F156" s="76"/>
      <c r="G156" s="16"/>
      <c r="H156" s="16"/>
      <c r="I156" s="16"/>
      <c r="J156" s="16"/>
      <c r="K156" s="9"/>
      <c r="L156" s="8"/>
    </row>
    <row r="157" spans="1:12" ht="17.25" thickBot="1" x14ac:dyDescent="0.25">
      <c r="A157" s="74"/>
      <c r="B157" s="398" t="s">
        <v>137</v>
      </c>
      <c r="C157" s="17"/>
      <c r="D157" s="16"/>
      <c r="E157" s="16"/>
      <c r="F157" s="16"/>
      <c r="G157" s="16"/>
      <c r="H157" s="16"/>
      <c r="I157" s="16"/>
      <c r="J157" s="16"/>
      <c r="K157" s="9"/>
      <c r="L157" s="8"/>
    </row>
    <row r="158" spans="1:12" x14ac:dyDescent="0.2">
      <c r="A158" s="74">
        <f>A155+1</f>
        <v>107</v>
      </c>
      <c r="B158" s="77" t="s">
        <v>138</v>
      </c>
      <c r="C158" s="17" t="s">
        <v>11</v>
      </c>
      <c r="D158" s="16">
        <v>87.5</v>
      </c>
      <c r="E158" s="16">
        <f>ROUND(D158*0.2,2)</f>
        <v>17.5</v>
      </c>
      <c r="F158" s="76">
        <f>SUM(D158:E158)</f>
        <v>105</v>
      </c>
      <c r="G158" s="16"/>
      <c r="H158" s="16">
        <v>96.25</v>
      </c>
      <c r="I158" s="16">
        <f>ROUND(H158*0.2,2)</f>
        <v>19.25</v>
      </c>
      <c r="J158" s="16">
        <f>SUM(H158:I158)</f>
        <v>115.5</v>
      </c>
      <c r="K158" s="9">
        <f>J158-F158</f>
        <v>10.5</v>
      </c>
      <c r="L158" s="8">
        <f>IF(F158="","NEW",K158/F158)</f>
        <v>0.1</v>
      </c>
    </row>
    <row r="159" spans="1:12" x14ac:dyDescent="0.2">
      <c r="A159" s="74">
        <f>+A158+1</f>
        <v>108</v>
      </c>
      <c r="B159" s="77" t="s">
        <v>139</v>
      </c>
      <c r="C159" s="17" t="s">
        <v>11</v>
      </c>
      <c r="D159" s="16">
        <v>230</v>
      </c>
      <c r="E159" s="16"/>
      <c r="F159" s="76">
        <f>SUM(D159:E159)</f>
        <v>230</v>
      </c>
      <c r="G159" s="16"/>
      <c r="H159" s="16">
        <v>253</v>
      </c>
      <c r="I159" s="16"/>
      <c r="J159" s="16">
        <f>SUM(H159:I159)</f>
        <v>253</v>
      </c>
      <c r="K159" s="9">
        <f>J159-F159</f>
        <v>23</v>
      </c>
      <c r="L159" s="8">
        <f>IF(F159="","NEW",K159/F159)</f>
        <v>0.1</v>
      </c>
    </row>
    <row r="160" spans="1:12" x14ac:dyDescent="0.2">
      <c r="A160" s="74">
        <f>+A159+1</f>
        <v>109</v>
      </c>
      <c r="B160" s="77" t="s">
        <v>140</v>
      </c>
      <c r="C160" s="17" t="s">
        <v>11</v>
      </c>
      <c r="D160" s="16">
        <v>435</v>
      </c>
      <c r="E160" s="16"/>
      <c r="F160" s="76">
        <f>SUM(D160:E160)</f>
        <v>435</v>
      </c>
      <c r="G160" s="16"/>
      <c r="H160" s="16">
        <v>478.5</v>
      </c>
      <c r="I160" s="16"/>
      <c r="J160" s="16">
        <f>SUM(H160:I160)</f>
        <v>478.5</v>
      </c>
      <c r="K160" s="9">
        <f>J160-F160</f>
        <v>43.5</v>
      </c>
      <c r="L160" s="8">
        <f>IF(F160="","NEW",K160/F160)</f>
        <v>0.1</v>
      </c>
    </row>
    <row r="161" spans="1:12" x14ac:dyDescent="0.2">
      <c r="A161" s="74">
        <f>+A160+1</f>
        <v>110</v>
      </c>
      <c r="B161" s="77" t="s">
        <v>141</v>
      </c>
      <c r="C161" s="17" t="s">
        <v>11</v>
      </c>
      <c r="D161" s="16">
        <v>230</v>
      </c>
      <c r="E161" s="16"/>
      <c r="F161" s="76">
        <f>SUM(D161:E161)</f>
        <v>230</v>
      </c>
      <c r="G161" s="16"/>
      <c r="H161" s="16">
        <v>253</v>
      </c>
      <c r="I161" s="16"/>
      <c r="J161" s="16">
        <f>SUM(H161:I161)</f>
        <v>253</v>
      </c>
      <c r="K161" s="9">
        <f>J161-F161</f>
        <v>23</v>
      </c>
      <c r="L161" s="8">
        <f>IF(F161="","NEW",K161/F161)</f>
        <v>0.1</v>
      </c>
    </row>
    <row r="162" spans="1:12" x14ac:dyDescent="0.2">
      <c r="A162" s="74">
        <f>+A161+1</f>
        <v>111</v>
      </c>
      <c r="B162" s="77" t="s">
        <v>142</v>
      </c>
      <c r="C162" s="17" t="s">
        <v>11</v>
      </c>
      <c r="D162" s="16">
        <v>5</v>
      </c>
      <c r="E162" s="16">
        <f>ROUND(D162*0.2,2)</f>
        <v>1</v>
      </c>
      <c r="F162" s="76">
        <f>SUM(D162:E162)</f>
        <v>6</v>
      </c>
      <c r="G162" s="16"/>
      <c r="H162" s="16">
        <v>5.5</v>
      </c>
      <c r="I162" s="16">
        <f>ROUND(H162*0.2,2)</f>
        <v>1.1000000000000001</v>
      </c>
      <c r="J162" s="16">
        <f>SUM(H162:I162)</f>
        <v>6.6</v>
      </c>
      <c r="K162" s="9">
        <f>J162-F162</f>
        <v>0.59999999999999964</v>
      </c>
      <c r="L162" s="8">
        <f>IF(F162="","NEW",K162/F162)</f>
        <v>9.9999999999999936E-2</v>
      </c>
    </row>
    <row r="163" spans="1:12" x14ac:dyDescent="0.2">
      <c r="A163" s="74"/>
      <c r="B163" s="77"/>
      <c r="C163" s="17"/>
      <c r="D163" s="16"/>
      <c r="E163" s="16"/>
      <c r="F163" s="76"/>
      <c r="G163" s="16"/>
      <c r="H163" s="16"/>
      <c r="I163" s="16"/>
      <c r="J163" s="16"/>
      <c r="K163" s="9"/>
      <c r="L163" s="8"/>
    </row>
    <row r="164" spans="1:12" ht="17.25" thickBot="1" x14ac:dyDescent="0.25">
      <c r="A164" s="74"/>
      <c r="B164" s="398" t="s">
        <v>143</v>
      </c>
      <c r="C164" s="17"/>
      <c r="D164" s="16"/>
      <c r="E164" s="16"/>
      <c r="F164" s="76"/>
      <c r="G164" s="16"/>
      <c r="H164" s="16"/>
      <c r="I164" s="16"/>
      <c r="J164" s="16"/>
      <c r="K164" s="9"/>
      <c r="L164" s="8"/>
    </row>
    <row r="165" spans="1:12" x14ac:dyDescent="0.2">
      <c r="A165" s="74">
        <f>A162+1</f>
        <v>112</v>
      </c>
      <c r="B165" s="77" t="s">
        <v>144</v>
      </c>
      <c r="C165" s="17" t="s">
        <v>11</v>
      </c>
      <c r="D165" s="16">
        <v>38</v>
      </c>
      <c r="E165" s="16">
        <f>ROUND(D165*0.2,2)</f>
        <v>7.6</v>
      </c>
      <c r="F165" s="16">
        <f>SUM(D165:E165)</f>
        <v>45.6</v>
      </c>
      <c r="G165" s="16"/>
      <c r="H165" s="16">
        <v>41.8</v>
      </c>
      <c r="I165" s="16">
        <f>ROUND(H165*0.2,2)</f>
        <v>8.36</v>
      </c>
      <c r="J165" s="16">
        <f>SUM(H165:I165)</f>
        <v>50.16</v>
      </c>
      <c r="K165" s="9">
        <f>J165-F165</f>
        <v>4.5599999999999952</v>
      </c>
      <c r="L165" s="8">
        <f>IF(F165="","NEW",K165/F165)</f>
        <v>9.9999999999999895E-2</v>
      </c>
    </row>
    <row r="166" spans="1:12" x14ac:dyDescent="0.2">
      <c r="A166" s="74">
        <f>A165+1</f>
        <v>113</v>
      </c>
      <c r="B166" s="77" t="s">
        <v>145</v>
      </c>
      <c r="C166" s="17" t="s">
        <v>11</v>
      </c>
      <c r="D166" s="16">
        <v>58</v>
      </c>
      <c r="E166" s="16">
        <f>ROUND(D166*0.2,2)</f>
        <v>11.6</v>
      </c>
      <c r="F166" s="16">
        <f>SUM(D166:E166)</f>
        <v>69.599999999999994</v>
      </c>
      <c r="G166" s="16"/>
      <c r="H166" s="16">
        <v>63.8</v>
      </c>
      <c r="I166" s="16">
        <f>ROUND(H166*0.2,2)</f>
        <v>12.76</v>
      </c>
      <c r="J166" s="16">
        <f>SUM(H166:I166)</f>
        <v>76.56</v>
      </c>
      <c r="K166" s="9">
        <f>J166-F166</f>
        <v>6.960000000000008</v>
      </c>
      <c r="L166" s="8">
        <f>IF(F166="","NEW",K166/F166)</f>
        <v>0.10000000000000012</v>
      </c>
    </row>
    <row r="167" spans="1:12" x14ac:dyDescent="0.2">
      <c r="A167" s="74">
        <f>A166+1</f>
        <v>114</v>
      </c>
      <c r="B167" s="77" t="s">
        <v>146</v>
      </c>
      <c r="C167" s="17" t="s">
        <v>11</v>
      </c>
      <c r="D167" s="16">
        <v>29</v>
      </c>
      <c r="E167" s="16">
        <f>ROUND(D167*0.2,2)</f>
        <v>5.8</v>
      </c>
      <c r="F167" s="16">
        <f>SUM(D167:E167)</f>
        <v>34.799999999999997</v>
      </c>
      <c r="G167" s="16"/>
      <c r="H167" s="16">
        <v>31.9</v>
      </c>
      <c r="I167" s="16">
        <f>ROUND(H167*0.2,2)</f>
        <v>6.38</v>
      </c>
      <c r="J167" s="16">
        <f>SUM(H167:I167)</f>
        <v>38.28</v>
      </c>
      <c r="K167" s="9">
        <f>J167-F167</f>
        <v>3.480000000000004</v>
      </c>
      <c r="L167" s="8">
        <f>IF(F167="","NEW",K167/F167)</f>
        <v>0.10000000000000012</v>
      </c>
    </row>
    <row r="168" spans="1:12" x14ac:dyDescent="0.2">
      <c r="A168" s="74">
        <f>A167+1</f>
        <v>115</v>
      </c>
      <c r="B168" s="77" t="s">
        <v>139</v>
      </c>
      <c r="C168" s="17" t="s">
        <v>11</v>
      </c>
      <c r="D168" s="16">
        <v>115</v>
      </c>
      <c r="E168" s="16"/>
      <c r="F168" s="16">
        <f>SUM(D168:E168)</f>
        <v>115</v>
      </c>
      <c r="G168" s="16"/>
      <c r="H168" s="16">
        <v>126.5</v>
      </c>
      <c r="I168" s="16"/>
      <c r="J168" s="16">
        <f>SUM(H168:I168)</f>
        <v>126.5</v>
      </c>
      <c r="K168" s="9">
        <f>J168-F168</f>
        <v>11.5</v>
      </c>
      <c r="L168" s="8">
        <f>IF(F168="","NEW",K168/F168)</f>
        <v>0.1</v>
      </c>
    </row>
    <row r="169" spans="1:12" x14ac:dyDescent="0.2">
      <c r="A169" s="74"/>
      <c r="B169" s="77"/>
      <c r="C169" s="17"/>
      <c r="D169" s="16"/>
      <c r="E169" s="16"/>
      <c r="F169" s="76"/>
      <c r="G169" s="16"/>
      <c r="H169" s="16"/>
      <c r="I169" s="16"/>
      <c r="J169" s="16"/>
      <c r="K169" s="9"/>
      <c r="L169" s="8"/>
    </row>
    <row r="170" spans="1:12" ht="17.25" thickBot="1" x14ac:dyDescent="0.25">
      <c r="A170" s="74"/>
      <c r="B170" s="398" t="s">
        <v>147</v>
      </c>
      <c r="C170" s="17"/>
      <c r="D170" s="16"/>
      <c r="E170" s="16"/>
      <c r="F170" s="16"/>
      <c r="G170" s="16"/>
      <c r="H170" s="16"/>
      <c r="I170" s="16"/>
      <c r="J170" s="16"/>
      <c r="K170" s="9"/>
      <c r="L170" s="8"/>
    </row>
    <row r="171" spans="1:12" x14ac:dyDescent="0.2">
      <c r="A171" s="74">
        <f>A168+1</f>
        <v>116</v>
      </c>
      <c r="B171" s="77" t="s">
        <v>148</v>
      </c>
      <c r="C171" s="17" t="s">
        <v>11</v>
      </c>
      <c r="D171" s="16">
        <v>115</v>
      </c>
      <c r="E171" s="16">
        <f>ROUND(D171*0.2,2)</f>
        <v>23</v>
      </c>
      <c r="F171" s="76">
        <f>SUM(D171:E171)</f>
        <v>138</v>
      </c>
      <c r="G171" s="16"/>
      <c r="H171" s="16">
        <v>126.5</v>
      </c>
      <c r="I171" s="16">
        <f>ROUND(H171*0.2,2)</f>
        <v>25.3</v>
      </c>
      <c r="J171" s="16">
        <f>SUM(H171:I171)</f>
        <v>151.80000000000001</v>
      </c>
      <c r="K171" s="9">
        <f>J171-F171</f>
        <v>13.800000000000011</v>
      </c>
      <c r="L171" s="8">
        <f>IF(F171="","NEW",K171/F171)</f>
        <v>0.10000000000000009</v>
      </c>
    </row>
    <row r="172" spans="1:12" x14ac:dyDescent="0.2">
      <c r="A172" s="74">
        <f>A171+1</f>
        <v>117</v>
      </c>
      <c r="B172" s="77" t="s">
        <v>149</v>
      </c>
      <c r="C172" s="17" t="s">
        <v>11</v>
      </c>
      <c r="D172" s="16">
        <v>115</v>
      </c>
      <c r="E172" s="16"/>
      <c r="F172" s="76">
        <f>SUM(D172:E172)</f>
        <v>115</v>
      </c>
      <c r="G172" s="16"/>
      <c r="H172" s="16">
        <v>126.5</v>
      </c>
      <c r="I172" s="16"/>
      <c r="J172" s="16">
        <f>SUM(H172:I172)</f>
        <v>126.5</v>
      </c>
      <c r="K172" s="9">
        <f>J172-F172</f>
        <v>11.5</v>
      </c>
      <c r="L172" s="8">
        <f>IF(F172="","NEW",K172/F172)</f>
        <v>0.1</v>
      </c>
    </row>
    <row r="173" spans="1:12" x14ac:dyDescent="0.2">
      <c r="A173" s="74">
        <f>A172+1</f>
        <v>118</v>
      </c>
      <c r="B173" s="77" t="s">
        <v>150</v>
      </c>
      <c r="C173" s="17" t="s">
        <v>11</v>
      </c>
      <c r="D173" s="16">
        <v>103</v>
      </c>
      <c r="E173" s="16"/>
      <c r="F173" s="76">
        <f>SUM(D173:E173)</f>
        <v>103</v>
      </c>
      <c r="G173" s="16"/>
      <c r="H173" s="16">
        <v>113.3</v>
      </c>
      <c r="I173" s="16"/>
      <c r="J173" s="16">
        <f>SUM(H173:I173)</f>
        <v>113.3</v>
      </c>
      <c r="K173" s="9">
        <f>J173-F173</f>
        <v>10.299999999999997</v>
      </c>
      <c r="L173" s="8">
        <f>IF(F173="","NEW",K173/F173)</f>
        <v>9.9999999999999978E-2</v>
      </c>
    </row>
    <row r="174" spans="1:12" x14ac:dyDescent="0.2">
      <c r="A174" s="74"/>
      <c r="B174" s="77"/>
      <c r="C174" s="17"/>
      <c r="D174" s="16"/>
      <c r="E174" s="16"/>
      <c r="F174" s="76"/>
      <c r="G174" s="16"/>
      <c r="H174" s="16"/>
      <c r="I174" s="16"/>
      <c r="J174" s="16"/>
      <c r="K174" s="9"/>
      <c r="L174" s="8"/>
    </row>
    <row r="175" spans="1:12" ht="17.25" thickBot="1" x14ac:dyDescent="0.25">
      <c r="A175" s="74"/>
      <c r="B175" s="398" t="s">
        <v>151</v>
      </c>
      <c r="C175" s="17"/>
      <c r="D175" s="16"/>
      <c r="E175" s="16"/>
      <c r="F175" s="16"/>
      <c r="G175" s="16"/>
      <c r="H175" s="16"/>
      <c r="I175" s="16"/>
      <c r="J175" s="16"/>
      <c r="K175" s="9"/>
      <c r="L175" s="8"/>
    </row>
    <row r="176" spans="1:12" x14ac:dyDescent="0.2">
      <c r="A176" s="74">
        <f>A173+1</f>
        <v>119</v>
      </c>
      <c r="B176" s="77" t="s">
        <v>152</v>
      </c>
      <c r="C176" s="17" t="s">
        <v>11</v>
      </c>
      <c r="D176" s="16">
        <v>272.5</v>
      </c>
      <c r="E176" s="16">
        <f>ROUND(D176*0.2,2)</f>
        <v>54.5</v>
      </c>
      <c r="F176" s="76">
        <f t="shared" ref="F176:F191" si="42">SUM(D176:E176)</f>
        <v>327</v>
      </c>
      <c r="G176" s="16"/>
      <c r="H176" s="16">
        <v>299.75</v>
      </c>
      <c r="I176" s="16">
        <f>ROUND(H176*0.2,2)</f>
        <v>59.95</v>
      </c>
      <c r="J176" s="76">
        <f t="shared" ref="J176:J191" si="43">SUM(H176:I176)</f>
        <v>359.7</v>
      </c>
      <c r="K176" s="9">
        <f t="shared" ref="K176:K191" si="44">J176-F176</f>
        <v>32.699999999999989</v>
      </c>
      <c r="L176" s="8">
        <f t="shared" ref="L176:L191" si="45">IF(F176="","NEW",K176/F176)</f>
        <v>9.9999999999999964E-2</v>
      </c>
    </row>
    <row r="177" spans="1:13" x14ac:dyDescent="0.2">
      <c r="A177" s="74">
        <f t="shared" ref="A177:A191" si="46">+A176+1</f>
        <v>120</v>
      </c>
      <c r="B177" s="77" t="s">
        <v>153</v>
      </c>
      <c r="C177" s="17" t="s">
        <v>11</v>
      </c>
      <c r="D177" s="16">
        <v>315</v>
      </c>
      <c r="E177" s="16"/>
      <c r="F177" s="76">
        <f t="shared" si="42"/>
        <v>315</v>
      </c>
      <c r="G177" s="16"/>
      <c r="H177" s="16">
        <v>346.5</v>
      </c>
      <c r="I177" s="16"/>
      <c r="J177" s="76">
        <f t="shared" si="43"/>
        <v>346.5</v>
      </c>
      <c r="K177" s="9">
        <f t="shared" si="44"/>
        <v>31.5</v>
      </c>
      <c r="L177" s="8">
        <f t="shared" si="45"/>
        <v>0.1</v>
      </c>
    </row>
    <row r="178" spans="1:13" x14ac:dyDescent="0.2">
      <c r="A178" s="74">
        <f t="shared" si="46"/>
        <v>121</v>
      </c>
      <c r="B178" s="77" t="s">
        <v>154</v>
      </c>
      <c r="C178" s="17" t="s">
        <v>11</v>
      </c>
      <c r="D178" s="16">
        <v>600</v>
      </c>
      <c r="E178" s="16"/>
      <c r="F178" s="76">
        <f t="shared" si="42"/>
        <v>600</v>
      </c>
      <c r="G178" s="16"/>
      <c r="H178" s="16">
        <v>660</v>
      </c>
      <c r="I178" s="16"/>
      <c r="J178" s="76">
        <f t="shared" si="43"/>
        <v>660</v>
      </c>
      <c r="K178" s="9">
        <f t="shared" si="44"/>
        <v>60</v>
      </c>
      <c r="L178" s="8">
        <f t="shared" si="45"/>
        <v>0.1</v>
      </c>
    </row>
    <row r="179" spans="1:13" s="92" customFormat="1" x14ac:dyDescent="0.2">
      <c r="A179" s="74">
        <f t="shared" si="46"/>
        <v>122</v>
      </c>
      <c r="B179" s="77" t="s">
        <v>155</v>
      </c>
      <c r="C179" s="17" t="s">
        <v>11</v>
      </c>
      <c r="D179" s="16">
        <v>315</v>
      </c>
      <c r="E179" s="16"/>
      <c r="F179" s="76">
        <f t="shared" si="42"/>
        <v>315</v>
      </c>
      <c r="G179" s="16"/>
      <c r="H179" s="16">
        <v>346.5</v>
      </c>
      <c r="I179" s="16"/>
      <c r="J179" s="76">
        <f t="shared" si="43"/>
        <v>346.5</v>
      </c>
      <c r="K179" s="9">
        <f t="shared" si="44"/>
        <v>31.5</v>
      </c>
      <c r="L179" s="8">
        <f t="shared" si="45"/>
        <v>0.1</v>
      </c>
      <c r="M179" s="68"/>
    </row>
    <row r="180" spans="1:13" s="92" customFormat="1" x14ac:dyDescent="0.2">
      <c r="A180" s="74">
        <f t="shared" si="46"/>
        <v>123</v>
      </c>
      <c r="B180" s="77" t="s">
        <v>88</v>
      </c>
      <c r="C180" s="17" t="s">
        <v>11</v>
      </c>
      <c r="D180" s="16">
        <v>210</v>
      </c>
      <c r="E180" s="16">
        <f>ROUND(D180*0.2,2)</f>
        <v>42</v>
      </c>
      <c r="F180" s="76">
        <f t="shared" si="42"/>
        <v>252</v>
      </c>
      <c r="G180" s="16"/>
      <c r="H180" s="16">
        <v>231</v>
      </c>
      <c r="I180" s="16">
        <f>ROUND(H180*0.2,2)</f>
        <v>46.2</v>
      </c>
      <c r="J180" s="76">
        <f t="shared" si="43"/>
        <v>277.2</v>
      </c>
      <c r="K180" s="9">
        <f t="shared" si="44"/>
        <v>25.199999999999989</v>
      </c>
      <c r="L180" s="8">
        <f t="shared" si="45"/>
        <v>9.999999999999995E-2</v>
      </c>
      <c r="M180" s="68"/>
    </row>
    <row r="181" spans="1:13" s="92" customFormat="1" x14ac:dyDescent="0.2">
      <c r="A181" s="74">
        <f t="shared" si="46"/>
        <v>124</v>
      </c>
      <c r="B181" s="77" t="s">
        <v>89</v>
      </c>
      <c r="C181" s="17" t="s">
        <v>11</v>
      </c>
      <c r="D181" s="16">
        <v>313</v>
      </c>
      <c r="E181" s="16"/>
      <c r="F181" s="76">
        <f t="shared" si="42"/>
        <v>313</v>
      </c>
      <c r="G181" s="16"/>
      <c r="H181" s="16">
        <v>344.3</v>
      </c>
      <c r="I181" s="16"/>
      <c r="J181" s="76">
        <f t="shared" si="43"/>
        <v>344.3</v>
      </c>
      <c r="K181" s="9">
        <f t="shared" si="44"/>
        <v>31.300000000000011</v>
      </c>
      <c r="L181" s="8">
        <f t="shared" si="45"/>
        <v>0.10000000000000003</v>
      </c>
      <c r="M181" s="68"/>
    </row>
    <row r="182" spans="1:13" s="92" customFormat="1" x14ac:dyDescent="0.2">
      <c r="A182" s="74">
        <f t="shared" si="46"/>
        <v>125</v>
      </c>
      <c r="B182" s="77" t="s">
        <v>90</v>
      </c>
      <c r="C182" s="17" t="s">
        <v>11</v>
      </c>
      <c r="D182" s="16">
        <v>610</v>
      </c>
      <c r="E182" s="16"/>
      <c r="F182" s="76">
        <f t="shared" si="42"/>
        <v>610</v>
      </c>
      <c r="G182" s="16"/>
      <c r="H182" s="16">
        <v>671</v>
      </c>
      <c r="I182" s="16"/>
      <c r="J182" s="76">
        <f t="shared" si="43"/>
        <v>671</v>
      </c>
      <c r="K182" s="9">
        <f t="shared" si="44"/>
        <v>61</v>
      </c>
      <c r="L182" s="8">
        <f t="shared" si="45"/>
        <v>0.1</v>
      </c>
      <c r="M182" s="68"/>
    </row>
    <row r="183" spans="1:13" s="92" customFormat="1" x14ac:dyDescent="0.2">
      <c r="A183" s="74">
        <f t="shared" si="46"/>
        <v>126</v>
      </c>
      <c r="B183" s="77" t="s">
        <v>91</v>
      </c>
      <c r="C183" s="17" t="s">
        <v>11</v>
      </c>
      <c r="D183" s="16">
        <v>315</v>
      </c>
      <c r="E183" s="16"/>
      <c r="F183" s="76">
        <f t="shared" si="42"/>
        <v>315</v>
      </c>
      <c r="G183" s="16"/>
      <c r="H183" s="16">
        <v>346.5</v>
      </c>
      <c r="I183" s="16"/>
      <c r="J183" s="76">
        <f t="shared" si="43"/>
        <v>346.5</v>
      </c>
      <c r="K183" s="9">
        <f t="shared" si="44"/>
        <v>31.5</v>
      </c>
      <c r="L183" s="8">
        <f t="shared" si="45"/>
        <v>0.1</v>
      </c>
      <c r="M183" s="68"/>
    </row>
    <row r="184" spans="1:13" s="92" customFormat="1" x14ac:dyDescent="0.2">
      <c r="A184" s="74">
        <f t="shared" si="46"/>
        <v>127</v>
      </c>
      <c r="B184" s="77" t="s">
        <v>92</v>
      </c>
      <c r="C184" s="17" t="s">
        <v>11</v>
      </c>
      <c r="D184" s="16">
        <v>176</v>
      </c>
      <c r="E184" s="16">
        <f t="shared" ref="E184:E189" si="47">ROUND(D184*0.2,2)</f>
        <v>35.200000000000003</v>
      </c>
      <c r="F184" s="76">
        <f t="shared" si="42"/>
        <v>211.2</v>
      </c>
      <c r="G184" s="16"/>
      <c r="H184" s="16">
        <v>193.6</v>
      </c>
      <c r="I184" s="16">
        <f t="shared" ref="I184:I189" si="48">ROUND(H184*0.2,2)</f>
        <v>38.72</v>
      </c>
      <c r="J184" s="76">
        <f t="shared" si="43"/>
        <v>232.32</v>
      </c>
      <c r="K184" s="9">
        <f t="shared" si="44"/>
        <v>21.120000000000005</v>
      </c>
      <c r="L184" s="8">
        <f t="shared" si="45"/>
        <v>0.10000000000000003</v>
      </c>
      <c r="M184" s="68"/>
    </row>
    <row r="185" spans="1:13" s="92" customFormat="1" x14ac:dyDescent="0.2">
      <c r="A185" s="74">
        <f t="shared" si="46"/>
        <v>128</v>
      </c>
      <c r="B185" s="77" t="s">
        <v>156</v>
      </c>
      <c r="C185" s="17" t="s">
        <v>11</v>
      </c>
      <c r="D185" s="16">
        <v>216.67</v>
      </c>
      <c r="E185" s="16">
        <f t="shared" si="47"/>
        <v>43.33</v>
      </c>
      <c r="F185" s="76">
        <f t="shared" si="42"/>
        <v>260</v>
      </c>
      <c r="G185" s="16"/>
      <c r="H185" s="16">
        <v>238.33</v>
      </c>
      <c r="I185" s="16">
        <f t="shared" si="48"/>
        <v>47.67</v>
      </c>
      <c r="J185" s="76">
        <f t="shared" si="43"/>
        <v>286</v>
      </c>
      <c r="K185" s="9">
        <f t="shared" si="44"/>
        <v>26</v>
      </c>
      <c r="L185" s="8">
        <f t="shared" si="45"/>
        <v>0.1</v>
      </c>
      <c r="M185" s="68"/>
    </row>
    <row r="186" spans="1:13" s="92" customFormat="1" x14ac:dyDescent="0.2">
      <c r="A186" s="74">
        <f t="shared" si="46"/>
        <v>129</v>
      </c>
      <c r="B186" s="77" t="s">
        <v>94</v>
      </c>
      <c r="C186" s="17" t="s">
        <v>11</v>
      </c>
      <c r="D186" s="16">
        <v>315</v>
      </c>
      <c r="E186" s="16">
        <f t="shared" si="47"/>
        <v>63</v>
      </c>
      <c r="F186" s="76">
        <f t="shared" si="42"/>
        <v>378</v>
      </c>
      <c r="G186" s="16"/>
      <c r="H186" s="16">
        <v>346.5</v>
      </c>
      <c r="I186" s="16">
        <f t="shared" si="48"/>
        <v>69.3</v>
      </c>
      <c r="J186" s="76">
        <f t="shared" si="43"/>
        <v>415.8</v>
      </c>
      <c r="K186" s="9">
        <f t="shared" si="44"/>
        <v>37.800000000000011</v>
      </c>
      <c r="L186" s="8">
        <f t="shared" si="45"/>
        <v>0.10000000000000003</v>
      </c>
      <c r="M186" s="68"/>
    </row>
    <row r="187" spans="1:13" s="92" customFormat="1" x14ac:dyDescent="0.2">
      <c r="A187" s="74">
        <f t="shared" si="46"/>
        <v>130</v>
      </c>
      <c r="B187" s="77" t="s">
        <v>157</v>
      </c>
      <c r="C187" s="17" t="s">
        <v>11</v>
      </c>
      <c r="D187" s="16">
        <v>205</v>
      </c>
      <c r="E187" s="16">
        <f t="shared" si="47"/>
        <v>41</v>
      </c>
      <c r="F187" s="76">
        <f t="shared" si="42"/>
        <v>246</v>
      </c>
      <c r="G187" s="16"/>
      <c r="H187" s="16">
        <v>225.5</v>
      </c>
      <c r="I187" s="16">
        <f t="shared" si="48"/>
        <v>45.1</v>
      </c>
      <c r="J187" s="76">
        <f t="shared" si="43"/>
        <v>270.60000000000002</v>
      </c>
      <c r="K187" s="9">
        <f t="shared" si="44"/>
        <v>24.600000000000023</v>
      </c>
      <c r="L187" s="8">
        <f t="shared" si="45"/>
        <v>0.10000000000000009</v>
      </c>
      <c r="M187" s="68"/>
    </row>
    <row r="188" spans="1:13" s="92" customFormat="1" x14ac:dyDescent="0.2">
      <c r="A188" s="74">
        <f t="shared" si="46"/>
        <v>131</v>
      </c>
      <c r="B188" s="77" t="s">
        <v>158</v>
      </c>
      <c r="C188" s="17" t="s">
        <v>11</v>
      </c>
      <c r="D188" s="16">
        <v>1009.17</v>
      </c>
      <c r="E188" s="16">
        <f t="shared" si="47"/>
        <v>201.83</v>
      </c>
      <c r="F188" s="76">
        <f t="shared" si="42"/>
        <v>1211</v>
      </c>
      <c r="G188" s="16"/>
      <c r="H188" s="16">
        <v>1110.08</v>
      </c>
      <c r="I188" s="16">
        <f t="shared" si="48"/>
        <v>222.02</v>
      </c>
      <c r="J188" s="76">
        <f t="shared" si="43"/>
        <v>1332.1</v>
      </c>
      <c r="K188" s="9">
        <f t="shared" si="44"/>
        <v>121.09999999999991</v>
      </c>
      <c r="L188" s="8">
        <f t="shared" si="45"/>
        <v>9.9999999999999922E-2</v>
      </c>
      <c r="M188" s="68"/>
    </row>
    <row r="189" spans="1:13" s="92" customFormat="1" x14ac:dyDescent="0.2">
      <c r="A189" s="74">
        <f t="shared" si="46"/>
        <v>132</v>
      </c>
      <c r="B189" s="77" t="s">
        <v>159</v>
      </c>
      <c r="C189" s="17" t="s">
        <v>11</v>
      </c>
      <c r="D189" s="16">
        <v>1238.33</v>
      </c>
      <c r="E189" s="16">
        <f t="shared" si="47"/>
        <v>247.67</v>
      </c>
      <c r="F189" s="76">
        <f t="shared" si="42"/>
        <v>1486</v>
      </c>
      <c r="G189" s="16"/>
      <c r="H189" s="16">
        <v>1362.16</v>
      </c>
      <c r="I189" s="16">
        <f t="shared" si="48"/>
        <v>272.43</v>
      </c>
      <c r="J189" s="76">
        <f t="shared" si="43"/>
        <v>1634.5900000000001</v>
      </c>
      <c r="K189" s="9">
        <f t="shared" si="44"/>
        <v>148.59000000000015</v>
      </c>
      <c r="L189" s="8">
        <f t="shared" si="45"/>
        <v>9.9993270524899161E-2</v>
      </c>
      <c r="M189" s="68"/>
    </row>
    <row r="190" spans="1:13" s="92" customFormat="1" x14ac:dyDescent="0.2">
      <c r="A190" s="74">
        <f t="shared" si="46"/>
        <v>133</v>
      </c>
      <c r="B190" s="77" t="s">
        <v>82</v>
      </c>
      <c r="C190" s="17" t="s">
        <v>11</v>
      </c>
      <c r="D190" s="16">
        <v>860</v>
      </c>
      <c r="E190" s="16"/>
      <c r="F190" s="76">
        <f t="shared" si="42"/>
        <v>860</v>
      </c>
      <c r="G190" s="16"/>
      <c r="H190" s="16">
        <v>946</v>
      </c>
      <c r="I190" s="16"/>
      <c r="J190" s="76">
        <f t="shared" si="43"/>
        <v>946</v>
      </c>
      <c r="K190" s="9">
        <f t="shared" si="44"/>
        <v>86</v>
      </c>
      <c r="L190" s="8">
        <f t="shared" si="45"/>
        <v>0.1</v>
      </c>
      <c r="M190" s="68"/>
    </row>
    <row r="191" spans="1:13" s="92" customFormat="1" x14ac:dyDescent="0.2">
      <c r="A191" s="74">
        <f t="shared" si="46"/>
        <v>134</v>
      </c>
      <c r="B191" s="77" t="s">
        <v>160</v>
      </c>
      <c r="C191" s="17" t="s">
        <v>11</v>
      </c>
      <c r="D191" s="16">
        <v>190.83</v>
      </c>
      <c r="E191" s="16">
        <f>ROUND(D191*0.2,2)</f>
        <v>38.17</v>
      </c>
      <c r="F191" s="76">
        <f t="shared" si="42"/>
        <v>229</v>
      </c>
      <c r="G191" s="16"/>
      <c r="H191" s="16">
        <v>209.91</v>
      </c>
      <c r="I191" s="16">
        <f>ROUND(H191*0.2,2)</f>
        <v>41.98</v>
      </c>
      <c r="J191" s="76">
        <f t="shared" si="43"/>
        <v>251.89</v>
      </c>
      <c r="K191" s="9">
        <f t="shared" si="44"/>
        <v>22.889999999999986</v>
      </c>
      <c r="L191" s="8">
        <f t="shared" si="45"/>
        <v>9.9956331877729204E-2</v>
      </c>
      <c r="M191" s="68"/>
    </row>
    <row r="192" spans="1:13" s="92" customFormat="1" x14ac:dyDescent="0.2">
      <c r="A192" s="74"/>
      <c r="B192" s="77"/>
      <c r="C192" s="17"/>
      <c r="D192" s="16"/>
      <c r="E192" s="16"/>
      <c r="F192" s="76"/>
      <c r="G192" s="16"/>
      <c r="H192" s="16"/>
      <c r="I192" s="16"/>
      <c r="J192" s="16"/>
      <c r="K192" s="9"/>
      <c r="L192" s="8"/>
    </row>
    <row r="193" spans="1:13" s="92" customFormat="1" ht="17.25" thickBot="1" x14ac:dyDescent="0.25">
      <c r="A193" s="74"/>
      <c r="B193" s="398" t="s">
        <v>161</v>
      </c>
      <c r="C193" s="17"/>
      <c r="D193" s="16"/>
      <c r="E193" s="16"/>
      <c r="F193" s="76"/>
      <c r="G193" s="16"/>
      <c r="H193" s="16"/>
      <c r="I193" s="16"/>
      <c r="J193" s="16"/>
      <c r="K193" s="9"/>
      <c r="L193" s="8"/>
    </row>
    <row r="194" spans="1:13" s="92" customFormat="1" x14ac:dyDescent="0.2">
      <c r="A194" s="74"/>
      <c r="B194" s="77"/>
      <c r="C194" s="17"/>
      <c r="D194" s="16"/>
      <c r="E194" s="16"/>
      <c r="F194" s="76"/>
      <c r="G194" s="16"/>
      <c r="H194" s="16"/>
      <c r="I194" s="16"/>
      <c r="J194" s="16"/>
      <c r="K194" s="9"/>
      <c r="L194" s="8"/>
    </row>
    <row r="195" spans="1:13" s="92" customFormat="1" x14ac:dyDescent="0.2">
      <c r="A195" s="74">
        <f>A191+1</f>
        <v>135</v>
      </c>
      <c r="B195" s="77" t="s">
        <v>162</v>
      </c>
      <c r="C195" s="17" t="s">
        <v>11</v>
      </c>
      <c r="D195" s="16">
        <v>1483</v>
      </c>
      <c r="E195" s="16"/>
      <c r="F195" s="16">
        <f t="shared" ref="F195:F200" si="49">D195+E195</f>
        <v>1483</v>
      </c>
      <c r="G195" s="16"/>
      <c r="H195" s="16">
        <v>1631.3</v>
      </c>
      <c r="I195" s="16"/>
      <c r="J195" s="76">
        <f t="shared" ref="J195:J200" si="50">SUM(H195:I195)</f>
        <v>1631.3</v>
      </c>
      <c r="K195" s="9">
        <f t="shared" ref="K195:K200" si="51">J195-F195</f>
        <v>148.29999999999995</v>
      </c>
      <c r="L195" s="8">
        <f t="shared" ref="L195:L200" si="52">IF(F195="","NEW",K195/F195)</f>
        <v>9.9999999999999964E-2</v>
      </c>
      <c r="M195" s="68"/>
    </row>
    <row r="196" spans="1:13" s="92" customFormat="1" x14ac:dyDescent="0.2">
      <c r="A196" s="74">
        <f t="shared" ref="A196:A238" si="53">A195+1</f>
        <v>136</v>
      </c>
      <c r="B196" s="77" t="s">
        <v>163</v>
      </c>
      <c r="C196" s="17" t="s">
        <v>11</v>
      </c>
      <c r="D196" s="16">
        <v>137</v>
      </c>
      <c r="E196" s="16"/>
      <c r="F196" s="16">
        <f t="shared" si="49"/>
        <v>137</v>
      </c>
      <c r="G196" s="16"/>
      <c r="H196" s="16">
        <v>150.69999999999999</v>
      </c>
      <c r="I196" s="16"/>
      <c r="J196" s="76">
        <f t="shared" si="50"/>
        <v>150.69999999999999</v>
      </c>
      <c r="K196" s="9">
        <f t="shared" si="51"/>
        <v>13.699999999999989</v>
      </c>
      <c r="L196" s="8">
        <f t="shared" si="52"/>
        <v>9.9999999999999922E-2</v>
      </c>
      <c r="M196" s="68"/>
    </row>
    <row r="197" spans="1:13" s="92" customFormat="1" x14ac:dyDescent="0.2">
      <c r="A197" s="74">
        <f t="shared" si="53"/>
        <v>137</v>
      </c>
      <c r="B197" s="77" t="s">
        <v>164</v>
      </c>
      <c r="C197" s="17" t="s">
        <v>11</v>
      </c>
      <c r="D197" s="16">
        <v>132.66999999999999</v>
      </c>
      <c r="E197" s="16">
        <f>ROUND(D197*0.2,2)</f>
        <v>26.53</v>
      </c>
      <c r="F197" s="16">
        <f t="shared" si="49"/>
        <v>159.19999999999999</v>
      </c>
      <c r="G197" s="16"/>
      <c r="H197" s="16">
        <v>145.93</v>
      </c>
      <c r="I197" s="16">
        <f>ROUND(H197*0.2,2)</f>
        <v>29.19</v>
      </c>
      <c r="J197" s="76">
        <f t="shared" si="50"/>
        <v>175.12</v>
      </c>
      <c r="K197" s="9">
        <f t="shared" si="51"/>
        <v>15.920000000000016</v>
      </c>
      <c r="L197" s="8">
        <f t="shared" si="52"/>
        <v>0.1000000000000001</v>
      </c>
      <c r="M197" s="68"/>
    </row>
    <row r="198" spans="1:13" s="92" customFormat="1" x14ac:dyDescent="0.2">
      <c r="A198" s="74">
        <f t="shared" si="53"/>
        <v>138</v>
      </c>
      <c r="B198" s="77" t="s">
        <v>165</v>
      </c>
      <c r="C198" s="17" t="s">
        <v>11</v>
      </c>
      <c r="D198" s="16">
        <v>114</v>
      </c>
      <c r="E198" s="16">
        <f>ROUND(D198*0.2,2)</f>
        <v>22.8</v>
      </c>
      <c r="F198" s="16">
        <f t="shared" si="49"/>
        <v>136.80000000000001</v>
      </c>
      <c r="G198" s="16"/>
      <c r="H198" s="16">
        <v>125.4</v>
      </c>
      <c r="I198" s="16">
        <f>ROUND(H198*0.2,2)</f>
        <v>25.08</v>
      </c>
      <c r="J198" s="76">
        <f t="shared" si="50"/>
        <v>150.48000000000002</v>
      </c>
      <c r="K198" s="9">
        <f t="shared" si="51"/>
        <v>13.680000000000007</v>
      </c>
      <c r="L198" s="8">
        <f t="shared" si="52"/>
        <v>0.10000000000000005</v>
      </c>
      <c r="M198" s="68"/>
    </row>
    <row r="199" spans="1:13" s="92" customFormat="1" x14ac:dyDescent="0.2">
      <c r="A199" s="74">
        <f t="shared" si="53"/>
        <v>139</v>
      </c>
      <c r="B199" s="77" t="s">
        <v>46</v>
      </c>
      <c r="C199" s="17" t="s">
        <v>11</v>
      </c>
      <c r="D199" s="16">
        <v>71</v>
      </c>
      <c r="E199" s="16">
        <f>ROUND(D199*0.2,2)</f>
        <v>14.2</v>
      </c>
      <c r="F199" s="16">
        <f t="shared" si="49"/>
        <v>85.2</v>
      </c>
      <c r="G199" s="16"/>
      <c r="H199" s="16">
        <v>78.099999999999994</v>
      </c>
      <c r="I199" s="16">
        <f>ROUND(H199*0.2,2)</f>
        <v>15.62</v>
      </c>
      <c r="J199" s="76">
        <f t="shared" si="50"/>
        <v>93.72</v>
      </c>
      <c r="K199" s="9">
        <f t="shared" si="51"/>
        <v>8.519999999999996</v>
      </c>
      <c r="L199" s="8">
        <f t="shared" si="52"/>
        <v>9.999999999999995E-2</v>
      </c>
      <c r="M199" s="68"/>
    </row>
    <row r="200" spans="1:13" s="92" customFormat="1" x14ac:dyDescent="0.2">
      <c r="A200" s="74">
        <f t="shared" si="53"/>
        <v>140</v>
      </c>
      <c r="B200" s="77" t="s">
        <v>47</v>
      </c>
      <c r="C200" s="17" t="s">
        <v>11</v>
      </c>
      <c r="D200" s="16">
        <v>96</v>
      </c>
      <c r="E200" s="16">
        <f>ROUND(D200*0.2,2)</f>
        <v>19.2</v>
      </c>
      <c r="F200" s="16">
        <f t="shared" si="49"/>
        <v>115.2</v>
      </c>
      <c r="G200" s="16"/>
      <c r="H200" s="16">
        <v>105.6</v>
      </c>
      <c r="I200" s="16">
        <f>ROUND(H200*0.2,2)</f>
        <v>21.12</v>
      </c>
      <c r="J200" s="76">
        <f t="shared" si="50"/>
        <v>126.72</v>
      </c>
      <c r="K200" s="9">
        <f t="shared" si="51"/>
        <v>11.519999999999996</v>
      </c>
      <c r="L200" s="8">
        <f t="shared" si="52"/>
        <v>9.9999999999999964E-2</v>
      </c>
      <c r="M200" s="68"/>
    </row>
    <row r="201" spans="1:13" s="92" customFormat="1" x14ac:dyDescent="0.2">
      <c r="A201" s="74">
        <f t="shared" si="53"/>
        <v>141</v>
      </c>
      <c r="B201" s="77" t="s">
        <v>48</v>
      </c>
      <c r="C201" s="17" t="s">
        <v>11</v>
      </c>
      <c r="D201" s="535" t="s">
        <v>49</v>
      </c>
      <c r="E201" s="536"/>
      <c r="F201" s="537"/>
      <c r="G201" s="16"/>
      <c r="H201" s="535" t="s">
        <v>49</v>
      </c>
      <c r="I201" s="536"/>
      <c r="J201" s="537"/>
      <c r="K201" s="9"/>
      <c r="L201" s="8"/>
    </row>
    <row r="202" spans="1:13" s="92" customFormat="1" x14ac:dyDescent="0.2">
      <c r="A202" s="74">
        <f t="shared" si="53"/>
        <v>142</v>
      </c>
      <c r="B202" s="77" t="s">
        <v>166</v>
      </c>
      <c r="C202" s="17" t="s">
        <v>11</v>
      </c>
      <c r="D202" s="16">
        <v>440</v>
      </c>
      <c r="E202" s="16">
        <f>ROUND(D202*0.2,2)</f>
        <v>88</v>
      </c>
      <c r="F202" s="16">
        <f>D202+E202</f>
        <v>528</v>
      </c>
      <c r="G202" s="16"/>
      <c r="H202" s="16">
        <v>484</v>
      </c>
      <c r="I202" s="16">
        <f>ROUND(H202*0.2,2)</f>
        <v>96.8</v>
      </c>
      <c r="J202" s="76">
        <f>SUM(H202:I202)</f>
        <v>580.79999999999995</v>
      </c>
      <c r="K202" s="9">
        <f>J202-F202</f>
        <v>52.799999999999955</v>
      </c>
      <c r="L202" s="8">
        <f>IF(F202="","NEW",K202/F202)</f>
        <v>9.9999999999999908E-2</v>
      </c>
      <c r="M202" s="68"/>
    </row>
    <row r="203" spans="1:13" s="92" customFormat="1" x14ac:dyDescent="0.2">
      <c r="A203" s="74">
        <f t="shared" si="53"/>
        <v>143</v>
      </c>
      <c r="B203" s="77" t="s">
        <v>164</v>
      </c>
      <c r="C203" s="17" t="s">
        <v>11</v>
      </c>
      <c r="D203" s="16">
        <v>132.66999999999999</v>
      </c>
      <c r="E203" s="16">
        <f>ROUND(D203*0.2,2)</f>
        <v>26.53</v>
      </c>
      <c r="F203" s="16">
        <f>D203+E203</f>
        <v>159.19999999999999</v>
      </c>
      <c r="G203" s="16"/>
      <c r="H203" s="16">
        <v>145.93</v>
      </c>
      <c r="I203" s="16">
        <f>ROUND(H203*0.2,2)</f>
        <v>29.19</v>
      </c>
      <c r="J203" s="76">
        <f>SUM(H203:I203)</f>
        <v>175.12</v>
      </c>
      <c r="K203" s="9">
        <f>J203-F203</f>
        <v>15.920000000000016</v>
      </c>
      <c r="L203" s="8">
        <f>IF(F203="","NEW",K203/F203)</f>
        <v>0.1000000000000001</v>
      </c>
      <c r="M203" s="68"/>
    </row>
    <row r="204" spans="1:13" s="92" customFormat="1" x14ac:dyDescent="0.2">
      <c r="A204" s="74">
        <f t="shared" si="53"/>
        <v>144</v>
      </c>
      <c r="B204" s="77" t="s">
        <v>167</v>
      </c>
      <c r="C204" s="17" t="s">
        <v>11</v>
      </c>
      <c r="D204" s="16">
        <v>114</v>
      </c>
      <c r="E204" s="16">
        <f>ROUND(D204*0.2,2)</f>
        <v>22.8</v>
      </c>
      <c r="F204" s="16">
        <f>D204+E204</f>
        <v>136.80000000000001</v>
      </c>
      <c r="G204" s="16"/>
      <c r="H204" s="16">
        <v>125.4</v>
      </c>
      <c r="I204" s="16">
        <f>ROUND(H204*0.2,2)</f>
        <v>25.08</v>
      </c>
      <c r="J204" s="76">
        <f>SUM(H204:I204)</f>
        <v>150.48000000000002</v>
      </c>
      <c r="K204" s="9">
        <f>J204-F204</f>
        <v>13.680000000000007</v>
      </c>
      <c r="L204" s="8">
        <f>IF(F204="","NEW",K204/F204)</f>
        <v>0.10000000000000005</v>
      </c>
      <c r="M204" s="68"/>
    </row>
    <row r="205" spans="1:13" s="92" customFormat="1" x14ac:dyDescent="0.2">
      <c r="A205" s="74">
        <f t="shared" si="53"/>
        <v>145</v>
      </c>
      <c r="B205" s="77" t="s">
        <v>46</v>
      </c>
      <c r="C205" s="17" t="s">
        <v>11</v>
      </c>
      <c r="D205" s="16">
        <v>71</v>
      </c>
      <c r="E205" s="16">
        <f>ROUND(D205*0.2,2)</f>
        <v>14.2</v>
      </c>
      <c r="F205" s="16">
        <f>D205+E205</f>
        <v>85.2</v>
      </c>
      <c r="G205" s="16"/>
      <c r="H205" s="16">
        <v>78.099999999999994</v>
      </c>
      <c r="I205" s="16">
        <f>ROUND(H205*0.2,2)</f>
        <v>15.62</v>
      </c>
      <c r="J205" s="76">
        <f>SUM(H205:I205)</f>
        <v>93.72</v>
      </c>
      <c r="K205" s="9">
        <f>J205-F205</f>
        <v>8.519999999999996</v>
      </c>
      <c r="L205" s="8">
        <f>IF(F205="","NEW",K205/F205)</f>
        <v>9.999999999999995E-2</v>
      </c>
      <c r="M205" s="68"/>
    </row>
    <row r="206" spans="1:13" s="92" customFormat="1" x14ac:dyDescent="0.2">
      <c r="A206" s="74">
        <f t="shared" si="53"/>
        <v>146</v>
      </c>
      <c r="B206" s="77" t="s">
        <v>47</v>
      </c>
      <c r="C206" s="17" t="s">
        <v>11</v>
      </c>
      <c r="D206" s="16">
        <v>96</v>
      </c>
      <c r="E206" s="16">
        <f>ROUND(D206*0.2,2)</f>
        <v>19.2</v>
      </c>
      <c r="F206" s="16">
        <f>D206+E206</f>
        <v>115.2</v>
      </c>
      <c r="G206" s="16"/>
      <c r="H206" s="16">
        <v>105.6</v>
      </c>
      <c r="I206" s="16">
        <f>ROUND(H206*0.2,2)</f>
        <v>21.12</v>
      </c>
      <c r="J206" s="76">
        <f>SUM(H206:I206)</f>
        <v>126.72</v>
      </c>
      <c r="K206" s="9">
        <f>J206-F206</f>
        <v>11.519999999999996</v>
      </c>
      <c r="L206" s="8">
        <f>IF(F206="","NEW",K206/F206)</f>
        <v>9.9999999999999964E-2</v>
      </c>
      <c r="M206" s="68"/>
    </row>
    <row r="207" spans="1:13" s="92" customFormat="1" x14ac:dyDescent="0.2">
      <c r="A207" s="74">
        <f t="shared" si="53"/>
        <v>147</v>
      </c>
      <c r="B207" s="77" t="s">
        <v>48</v>
      </c>
      <c r="C207" s="17" t="s">
        <v>11</v>
      </c>
      <c r="D207" s="535" t="s">
        <v>49</v>
      </c>
      <c r="E207" s="536"/>
      <c r="F207" s="537"/>
      <c r="G207" s="16"/>
      <c r="H207" s="535" t="s">
        <v>49</v>
      </c>
      <c r="I207" s="536"/>
      <c r="J207" s="537"/>
      <c r="K207" s="9"/>
      <c r="L207" s="8"/>
    </row>
    <row r="208" spans="1:13" s="92" customFormat="1" x14ac:dyDescent="0.2">
      <c r="A208" s="74">
        <f t="shared" si="53"/>
        <v>148</v>
      </c>
      <c r="B208" s="77" t="s">
        <v>139</v>
      </c>
      <c r="C208" s="17" t="s">
        <v>11</v>
      </c>
      <c r="D208" s="16">
        <v>114</v>
      </c>
      <c r="E208" s="16"/>
      <c r="F208" s="16">
        <f t="shared" ref="F208:F213" si="54">D208+E208</f>
        <v>114</v>
      </c>
      <c r="G208" s="16"/>
      <c r="H208" s="16">
        <v>125.4</v>
      </c>
      <c r="I208" s="16"/>
      <c r="J208" s="76">
        <f t="shared" ref="J208:J213" si="55">SUM(H208:I208)</f>
        <v>125.4</v>
      </c>
      <c r="K208" s="9">
        <f t="shared" ref="K208:K213" si="56">J208-F208</f>
        <v>11.400000000000006</v>
      </c>
      <c r="L208" s="8">
        <f t="shared" ref="L208:L213" si="57">IF(F208="","NEW",K208/F208)</f>
        <v>0.10000000000000005</v>
      </c>
      <c r="M208" s="68"/>
    </row>
    <row r="209" spans="1:13" s="92" customFormat="1" x14ac:dyDescent="0.2">
      <c r="A209" s="74">
        <f t="shared" si="53"/>
        <v>149</v>
      </c>
      <c r="B209" s="77" t="s">
        <v>168</v>
      </c>
      <c r="C209" s="17" t="s">
        <v>11</v>
      </c>
      <c r="D209" s="16">
        <v>58</v>
      </c>
      <c r="E209" s="16">
        <f>ROUND(D209*0.2,2)</f>
        <v>11.6</v>
      </c>
      <c r="F209" s="16">
        <f t="shared" si="54"/>
        <v>69.599999999999994</v>
      </c>
      <c r="G209" s="16"/>
      <c r="H209" s="16">
        <v>63.8</v>
      </c>
      <c r="I209" s="16">
        <f>ROUND(H209*0.2,2)</f>
        <v>12.76</v>
      </c>
      <c r="J209" s="76">
        <f t="shared" si="55"/>
        <v>76.56</v>
      </c>
      <c r="K209" s="9">
        <f t="shared" si="56"/>
        <v>6.960000000000008</v>
      </c>
      <c r="L209" s="8">
        <f t="shared" si="57"/>
        <v>0.10000000000000012</v>
      </c>
      <c r="M209" s="68"/>
    </row>
    <row r="210" spans="1:13" s="92" customFormat="1" x14ac:dyDescent="0.2">
      <c r="A210" s="74">
        <f t="shared" si="53"/>
        <v>150</v>
      </c>
      <c r="B210" s="77" t="s">
        <v>164</v>
      </c>
      <c r="C210" s="17" t="s">
        <v>11</v>
      </c>
      <c r="D210" s="16">
        <v>132.66999999999999</v>
      </c>
      <c r="E210" s="16">
        <f>ROUND(D210*0.2,2)</f>
        <v>26.53</v>
      </c>
      <c r="F210" s="16">
        <f t="shared" si="54"/>
        <v>159.19999999999999</v>
      </c>
      <c r="G210" s="16"/>
      <c r="H210" s="16">
        <v>145.93</v>
      </c>
      <c r="I210" s="16">
        <f>ROUND(H210*0.2,2)</f>
        <v>29.19</v>
      </c>
      <c r="J210" s="76">
        <f t="shared" si="55"/>
        <v>175.12</v>
      </c>
      <c r="K210" s="9">
        <f t="shared" si="56"/>
        <v>15.920000000000016</v>
      </c>
      <c r="L210" s="8">
        <f t="shared" si="57"/>
        <v>0.1000000000000001</v>
      </c>
      <c r="M210" s="68"/>
    </row>
    <row r="211" spans="1:13" s="92" customFormat="1" x14ac:dyDescent="0.2">
      <c r="A211" s="74">
        <f t="shared" si="53"/>
        <v>151</v>
      </c>
      <c r="B211" s="77" t="s">
        <v>167</v>
      </c>
      <c r="C211" s="17" t="s">
        <v>11</v>
      </c>
      <c r="D211" s="16">
        <v>114</v>
      </c>
      <c r="E211" s="16">
        <f>ROUND(D211*0.2,2)</f>
        <v>22.8</v>
      </c>
      <c r="F211" s="16">
        <f t="shared" si="54"/>
        <v>136.80000000000001</v>
      </c>
      <c r="G211" s="16"/>
      <c r="H211" s="16">
        <v>125.4</v>
      </c>
      <c r="I211" s="16">
        <f>ROUND(H211*0.2,2)</f>
        <v>25.08</v>
      </c>
      <c r="J211" s="76">
        <f t="shared" si="55"/>
        <v>150.48000000000002</v>
      </c>
      <c r="K211" s="9">
        <f t="shared" si="56"/>
        <v>13.680000000000007</v>
      </c>
      <c r="L211" s="8">
        <f t="shared" si="57"/>
        <v>0.10000000000000005</v>
      </c>
      <c r="M211" s="68"/>
    </row>
    <row r="212" spans="1:13" s="92" customFormat="1" x14ac:dyDescent="0.2">
      <c r="A212" s="74">
        <f t="shared" si="53"/>
        <v>152</v>
      </c>
      <c r="B212" s="77" t="s">
        <v>46</v>
      </c>
      <c r="C212" s="17" t="s">
        <v>11</v>
      </c>
      <c r="D212" s="16">
        <v>71</v>
      </c>
      <c r="E212" s="16">
        <f>ROUND(D212*0.2,2)</f>
        <v>14.2</v>
      </c>
      <c r="F212" s="16">
        <f t="shared" si="54"/>
        <v>85.2</v>
      </c>
      <c r="G212" s="16"/>
      <c r="H212" s="16">
        <v>78.099999999999994</v>
      </c>
      <c r="I212" s="16">
        <f>ROUND(H212*0.2,2)</f>
        <v>15.62</v>
      </c>
      <c r="J212" s="76">
        <f t="shared" si="55"/>
        <v>93.72</v>
      </c>
      <c r="K212" s="9">
        <f t="shared" si="56"/>
        <v>8.519999999999996</v>
      </c>
      <c r="L212" s="8">
        <f t="shared" si="57"/>
        <v>9.999999999999995E-2</v>
      </c>
      <c r="M212" s="68"/>
    </row>
    <row r="213" spans="1:13" s="92" customFormat="1" x14ac:dyDescent="0.2">
      <c r="A213" s="74">
        <f t="shared" si="53"/>
        <v>153</v>
      </c>
      <c r="B213" s="77" t="s">
        <v>47</v>
      </c>
      <c r="C213" s="17" t="s">
        <v>11</v>
      </c>
      <c r="D213" s="16">
        <v>96</v>
      </c>
      <c r="E213" s="16">
        <f>ROUND(D213*0.2,2)</f>
        <v>19.2</v>
      </c>
      <c r="F213" s="16">
        <f t="shared" si="54"/>
        <v>115.2</v>
      </c>
      <c r="G213" s="16"/>
      <c r="H213" s="16">
        <v>105.6</v>
      </c>
      <c r="I213" s="16">
        <f>ROUND(H213*0.2,2)</f>
        <v>21.12</v>
      </c>
      <c r="J213" s="76">
        <f t="shared" si="55"/>
        <v>126.72</v>
      </c>
      <c r="K213" s="9">
        <f t="shared" si="56"/>
        <v>11.519999999999996</v>
      </c>
      <c r="L213" s="8">
        <f t="shared" si="57"/>
        <v>9.9999999999999964E-2</v>
      </c>
      <c r="M213" s="68"/>
    </row>
    <row r="214" spans="1:13" s="92" customFormat="1" x14ac:dyDescent="0.2">
      <c r="A214" s="74">
        <f t="shared" si="53"/>
        <v>154</v>
      </c>
      <c r="B214" s="77" t="s">
        <v>48</v>
      </c>
      <c r="C214" s="17" t="s">
        <v>11</v>
      </c>
      <c r="D214" s="535" t="s">
        <v>49</v>
      </c>
      <c r="E214" s="536"/>
      <c r="F214" s="537"/>
      <c r="G214" s="16"/>
      <c r="H214" s="535" t="s">
        <v>49</v>
      </c>
      <c r="I214" s="536"/>
      <c r="J214" s="537"/>
      <c r="K214" s="9"/>
      <c r="L214" s="8"/>
    </row>
    <row r="215" spans="1:13" s="92" customFormat="1" x14ac:dyDescent="0.2">
      <c r="A215" s="74">
        <f t="shared" si="53"/>
        <v>155</v>
      </c>
      <c r="B215" s="77" t="s">
        <v>169</v>
      </c>
      <c r="C215" s="17" t="s">
        <v>11</v>
      </c>
      <c r="D215" s="16">
        <v>114</v>
      </c>
      <c r="E215" s="16"/>
      <c r="F215" s="16">
        <f t="shared" ref="F215:F220" si="58">D215+E215</f>
        <v>114</v>
      </c>
      <c r="G215" s="16"/>
      <c r="H215" s="16">
        <v>125.4</v>
      </c>
      <c r="I215" s="16"/>
      <c r="J215" s="76">
        <f t="shared" ref="J215:J220" si="59">SUM(H215:I215)</f>
        <v>125.4</v>
      </c>
      <c r="K215" s="9">
        <f t="shared" ref="K215:K220" si="60">J215-F215</f>
        <v>11.400000000000006</v>
      </c>
      <c r="L215" s="8">
        <f t="shared" ref="L215:L220" si="61">IF(F215="","NEW",K215/F215)</f>
        <v>0.10000000000000005</v>
      </c>
      <c r="M215" s="68"/>
    </row>
    <row r="216" spans="1:13" s="92" customFormat="1" x14ac:dyDescent="0.2">
      <c r="A216" s="74">
        <f t="shared" si="53"/>
        <v>156</v>
      </c>
      <c r="B216" s="77" t="s">
        <v>170</v>
      </c>
      <c r="C216" s="17" t="s">
        <v>11</v>
      </c>
      <c r="D216" s="16">
        <v>105</v>
      </c>
      <c r="E216" s="16">
        <f>ROUND(D216*0.2,2)</f>
        <v>21</v>
      </c>
      <c r="F216" s="16">
        <f t="shared" si="58"/>
        <v>126</v>
      </c>
      <c r="G216" s="16"/>
      <c r="H216" s="16">
        <v>115.5</v>
      </c>
      <c r="I216" s="16">
        <f>ROUND(H216*0.2,2)</f>
        <v>23.1</v>
      </c>
      <c r="J216" s="76">
        <f t="shared" si="59"/>
        <v>138.6</v>
      </c>
      <c r="K216" s="9">
        <f t="shared" si="60"/>
        <v>12.599999999999994</v>
      </c>
      <c r="L216" s="8">
        <f t="shared" si="61"/>
        <v>9.999999999999995E-2</v>
      </c>
      <c r="M216" s="68"/>
    </row>
    <row r="217" spans="1:13" s="92" customFormat="1" x14ac:dyDescent="0.2">
      <c r="A217" s="74">
        <f t="shared" si="53"/>
        <v>157</v>
      </c>
      <c r="B217" s="77" t="s">
        <v>164</v>
      </c>
      <c r="C217" s="17" t="s">
        <v>11</v>
      </c>
      <c r="D217" s="16">
        <v>132.66999999999999</v>
      </c>
      <c r="E217" s="16">
        <f>ROUND(D217*0.2,2)</f>
        <v>26.53</v>
      </c>
      <c r="F217" s="16">
        <f t="shared" si="58"/>
        <v>159.19999999999999</v>
      </c>
      <c r="G217" s="16"/>
      <c r="H217" s="16">
        <v>145.93</v>
      </c>
      <c r="I217" s="16">
        <f>ROUND(H217*0.2,2)</f>
        <v>29.19</v>
      </c>
      <c r="J217" s="76">
        <f t="shared" si="59"/>
        <v>175.12</v>
      </c>
      <c r="K217" s="9">
        <f t="shared" si="60"/>
        <v>15.920000000000016</v>
      </c>
      <c r="L217" s="8">
        <f t="shared" si="61"/>
        <v>0.1000000000000001</v>
      </c>
      <c r="M217" s="68"/>
    </row>
    <row r="218" spans="1:13" s="92" customFormat="1" x14ac:dyDescent="0.2">
      <c r="A218" s="74">
        <f t="shared" si="53"/>
        <v>158</v>
      </c>
      <c r="B218" s="77" t="s">
        <v>167</v>
      </c>
      <c r="C218" s="17" t="s">
        <v>11</v>
      </c>
      <c r="D218" s="16">
        <v>114</v>
      </c>
      <c r="E218" s="16">
        <f>ROUND(D218*0.2,2)</f>
        <v>22.8</v>
      </c>
      <c r="F218" s="16">
        <f t="shared" si="58"/>
        <v>136.80000000000001</v>
      </c>
      <c r="G218" s="16"/>
      <c r="H218" s="16">
        <v>125.4</v>
      </c>
      <c r="I218" s="16">
        <f>ROUND(H218*0.2,2)</f>
        <v>25.08</v>
      </c>
      <c r="J218" s="76">
        <f t="shared" si="59"/>
        <v>150.48000000000002</v>
      </c>
      <c r="K218" s="9">
        <f t="shared" si="60"/>
        <v>13.680000000000007</v>
      </c>
      <c r="L218" s="8">
        <f t="shared" si="61"/>
        <v>0.10000000000000005</v>
      </c>
      <c r="M218" s="68"/>
    </row>
    <row r="219" spans="1:13" s="92" customFormat="1" x14ac:dyDescent="0.2">
      <c r="A219" s="74">
        <f t="shared" si="53"/>
        <v>159</v>
      </c>
      <c r="B219" s="77" t="s">
        <v>46</v>
      </c>
      <c r="C219" s="17" t="s">
        <v>11</v>
      </c>
      <c r="D219" s="16">
        <v>71</v>
      </c>
      <c r="E219" s="16">
        <f>ROUND(D219*0.2,2)</f>
        <v>14.2</v>
      </c>
      <c r="F219" s="16">
        <f t="shared" si="58"/>
        <v>85.2</v>
      </c>
      <c r="G219" s="16"/>
      <c r="H219" s="16">
        <v>78.099999999999994</v>
      </c>
      <c r="I219" s="16">
        <f>ROUND(H219*0.2,2)</f>
        <v>15.62</v>
      </c>
      <c r="J219" s="76">
        <f t="shared" si="59"/>
        <v>93.72</v>
      </c>
      <c r="K219" s="9">
        <f t="shared" si="60"/>
        <v>8.519999999999996</v>
      </c>
      <c r="L219" s="8">
        <f t="shared" si="61"/>
        <v>9.999999999999995E-2</v>
      </c>
      <c r="M219" s="68"/>
    </row>
    <row r="220" spans="1:13" s="92" customFormat="1" x14ac:dyDescent="0.2">
      <c r="A220" s="74">
        <f t="shared" si="53"/>
        <v>160</v>
      </c>
      <c r="B220" s="77" t="s">
        <v>47</v>
      </c>
      <c r="C220" s="17" t="s">
        <v>11</v>
      </c>
      <c r="D220" s="16">
        <v>96</v>
      </c>
      <c r="E220" s="16">
        <f>ROUND(D220*0.2,2)</f>
        <v>19.2</v>
      </c>
      <c r="F220" s="16">
        <f t="shared" si="58"/>
        <v>115.2</v>
      </c>
      <c r="G220" s="16"/>
      <c r="H220" s="16">
        <v>105.6</v>
      </c>
      <c r="I220" s="16">
        <f>ROUND(H220*0.2,2)</f>
        <v>21.12</v>
      </c>
      <c r="J220" s="76">
        <f t="shared" si="59"/>
        <v>126.72</v>
      </c>
      <c r="K220" s="9">
        <f t="shared" si="60"/>
        <v>11.519999999999996</v>
      </c>
      <c r="L220" s="8">
        <f t="shared" si="61"/>
        <v>9.9999999999999964E-2</v>
      </c>
      <c r="M220" s="68"/>
    </row>
    <row r="221" spans="1:13" s="92" customFormat="1" x14ac:dyDescent="0.2">
      <c r="A221" s="74">
        <f t="shared" si="53"/>
        <v>161</v>
      </c>
      <c r="B221" s="77" t="s">
        <v>48</v>
      </c>
      <c r="C221" s="17" t="s">
        <v>11</v>
      </c>
      <c r="D221" s="535" t="s">
        <v>49</v>
      </c>
      <c r="E221" s="536"/>
      <c r="F221" s="537"/>
      <c r="G221" s="16"/>
      <c r="H221" s="535" t="s">
        <v>49</v>
      </c>
      <c r="I221" s="536"/>
      <c r="J221" s="537"/>
      <c r="K221" s="9"/>
      <c r="L221" s="8"/>
    </row>
    <row r="222" spans="1:13" s="92" customFormat="1" x14ac:dyDescent="0.2">
      <c r="A222" s="74">
        <f t="shared" si="53"/>
        <v>162</v>
      </c>
      <c r="B222" s="77" t="s">
        <v>171</v>
      </c>
      <c r="C222" s="17" t="s">
        <v>11</v>
      </c>
      <c r="D222" s="16">
        <v>105</v>
      </c>
      <c r="E222" s="16">
        <f>ROUND(D222*0.2,2)</f>
        <v>21</v>
      </c>
      <c r="F222" s="16">
        <f>D222+E222</f>
        <v>126</v>
      </c>
      <c r="G222" s="16"/>
      <c r="H222" s="16">
        <v>115.5</v>
      </c>
      <c r="I222" s="16">
        <f>ROUND(H222*0.2,2)</f>
        <v>23.1</v>
      </c>
      <c r="J222" s="76">
        <f>SUM(H222:I222)</f>
        <v>138.6</v>
      </c>
      <c r="K222" s="9">
        <f>J222-F222</f>
        <v>12.599999999999994</v>
      </c>
      <c r="L222" s="8">
        <f>IF(F222="","NEW",K222/F222)</f>
        <v>9.999999999999995E-2</v>
      </c>
      <c r="M222" s="68"/>
    </row>
    <row r="223" spans="1:13" s="92" customFormat="1" x14ac:dyDescent="0.2">
      <c r="A223" s="74">
        <f t="shared" si="53"/>
        <v>163</v>
      </c>
      <c r="B223" s="77" t="s">
        <v>164</v>
      </c>
      <c r="C223" s="17" t="s">
        <v>11</v>
      </c>
      <c r="D223" s="16">
        <v>132.66999999999999</v>
      </c>
      <c r="E223" s="16">
        <f>ROUND(D223*0.2,2)</f>
        <v>26.53</v>
      </c>
      <c r="F223" s="16">
        <f>D223+E223</f>
        <v>159.19999999999999</v>
      </c>
      <c r="G223" s="16"/>
      <c r="H223" s="16">
        <v>145.93</v>
      </c>
      <c r="I223" s="16">
        <f>ROUND(H223*0.2,2)</f>
        <v>29.19</v>
      </c>
      <c r="J223" s="76">
        <f>SUM(H223:I223)</f>
        <v>175.12</v>
      </c>
      <c r="K223" s="9">
        <f>J223-F223</f>
        <v>15.920000000000016</v>
      </c>
      <c r="L223" s="8">
        <f>IF(F223="","NEW",K223/F223)</f>
        <v>0.1000000000000001</v>
      </c>
      <c r="M223" s="68"/>
    </row>
    <row r="224" spans="1:13" s="92" customFormat="1" x14ac:dyDescent="0.2">
      <c r="A224" s="74">
        <f t="shared" si="53"/>
        <v>164</v>
      </c>
      <c r="B224" s="77" t="s">
        <v>167</v>
      </c>
      <c r="C224" s="17" t="s">
        <v>11</v>
      </c>
      <c r="D224" s="16">
        <v>114</v>
      </c>
      <c r="E224" s="16">
        <f>ROUND(D224*0.2,2)</f>
        <v>22.8</v>
      </c>
      <c r="F224" s="16">
        <f>D224+E224</f>
        <v>136.80000000000001</v>
      </c>
      <c r="G224" s="16"/>
      <c r="H224" s="16">
        <v>125.4</v>
      </c>
      <c r="I224" s="16">
        <f>ROUND(H224*0.2,2)</f>
        <v>25.08</v>
      </c>
      <c r="J224" s="76">
        <f>SUM(H224:I224)</f>
        <v>150.48000000000002</v>
      </c>
      <c r="K224" s="9">
        <f>J224-F224</f>
        <v>13.680000000000007</v>
      </c>
      <c r="L224" s="8">
        <f>IF(F224="","NEW",K224/F224)</f>
        <v>0.10000000000000005</v>
      </c>
      <c r="M224" s="68"/>
    </row>
    <row r="225" spans="1:13" s="92" customFormat="1" x14ac:dyDescent="0.2">
      <c r="A225" s="74">
        <f t="shared" si="53"/>
        <v>165</v>
      </c>
      <c r="B225" s="77" t="s">
        <v>46</v>
      </c>
      <c r="C225" s="17" t="s">
        <v>11</v>
      </c>
      <c r="D225" s="16">
        <v>71</v>
      </c>
      <c r="E225" s="16">
        <f>ROUND(D225*0.2,2)</f>
        <v>14.2</v>
      </c>
      <c r="F225" s="16">
        <f>D225+E225</f>
        <v>85.2</v>
      </c>
      <c r="G225" s="16"/>
      <c r="H225" s="16">
        <v>78.099999999999994</v>
      </c>
      <c r="I225" s="16">
        <f>ROUND(H225*0.2,2)</f>
        <v>15.62</v>
      </c>
      <c r="J225" s="76">
        <f>SUM(H225:I225)</f>
        <v>93.72</v>
      </c>
      <c r="K225" s="9">
        <f>J225-F225</f>
        <v>8.519999999999996</v>
      </c>
      <c r="L225" s="8">
        <f>IF(F225="","NEW",K225/F225)</f>
        <v>9.999999999999995E-2</v>
      </c>
      <c r="M225" s="68"/>
    </row>
    <row r="226" spans="1:13" s="92" customFormat="1" x14ac:dyDescent="0.2">
      <c r="A226" s="74">
        <f t="shared" si="53"/>
        <v>166</v>
      </c>
      <c r="B226" s="77" t="s">
        <v>47</v>
      </c>
      <c r="C226" s="17" t="s">
        <v>11</v>
      </c>
      <c r="D226" s="16">
        <v>96</v>
      </c>
      <c r="E226" s="16">
        <f>ROUND(D226*0.2,2)</f>
        <v>19.2</v>
      </c>
      <c r="F226" s="16">
        <f>D226+E226</f>
        <v>115.2</v>
      </c>
      <c r="G226" s="16"/>
      <c r="H226" s="16">
        <v>105.6</v>
      </c>
      <c r="I226" s="16">
        <f>ROUND(H226*0.2,2)</f>
        <v>21.12</v>
      </c>
      <c r="J226" s="76">
        <f>SUM(H226:I226)</f>
        <v>126.72</v>
      </c>
      <c r="K226" s="9">
        <f>J226-F226</f>
        <v>11.519999999999996</v>
      </c>
      <c r="L226" s="8">
        <f>IF(F226="","NEW",K226/F226)</f>
        <v>9.9999999999999964E-2</v>
      </c>
      <c r="M226" s="68"/>
    </row>
    <row r="227" spans="1:13" s="92" customFormat="1" x14ac:dyDescent="0.2">
      <c r="A227" s="74">
        <f t="shared" si="53"/>
        <v>167</v>
      </c>
      <c r="B227" s="77" t="s">
        <v>48</v>
      </c>
      <c r="C227" s="17" t="s">
        <v>11</v>
      </c>
      <c r="D227" s="535" t="s">
        <v>49</v>
      </c>
      <c r="E227" s="536"/>
      <c r="F227" s="537"/>
      <c r="G227" s="16"/>
      <c r="H227" s="535" t="s">
        <v>49</v>
      </c>
      <c r="I227" s="536"/>
      <c r="J227" s="537"/>
      <c r="K227" s="9"/>
      <c r="L227" s="8"/>
    </row>
    <row r="228" spans="1:13" s="92" customFormat="1" x14ac:dyDescent="0.2">
      <c r="A228" s="74">
        <f t="shared" si="53"/>
        <v>168</v>
      </c>
      <c r="B228" s="77" t="s">
        <v>172</v>
      </c>
      <c r="C228" s="17" t="s">
        <v>11</v>
      </c>
      <c r="D228" s="16">
        <v>334.17</v>
      </c>
      <c r="E228" s="16">
        <f>ROUND(D228*0.2,2)</f>
        <v>66.83</v>
      </c>
      <c r="F228" s="16">
        <f>D228+E228</f>
        <v>401</v>
      </c>
      <c r="G228" s="16"/>
      <c r="H228" s="16">
        <v>367.58</v>
      </c>
      <c r="I228" s="16">
        <f>ROUND(H228*0.2,2)</f>
        <v>73.52</v>
      </c>
      <c r="J228" s="76">
        <f>SUM(H228:I228)</f>
        <v>441.09999999999997</v>
      </c>
      <c r="K228" s="9">
        <f>J228-F228</f>
        <v>40.099999999999966</v>
      </c>
      <c r="L228" s="8">
        <f>IF(F228="","NEW",K228/F228)</f>
        <v>9.9999999999999908E-2</v>
      </c>
      <c r="M228" s="68"/>
    </row>
    <row r="229" spans="1:13" s="92" customFormat="1" x14ac:dyDescent="0.2">
      <c r="A229" s="74">
        <f t="shared" si="53"/>
        <v>169</v>
      </c>
      <c r="B229" s="77" t="s">
        <v>164</v>
      </c>
      <c r="C229" s="17" t="s">
        <v>11</v>
      </c>
      <c r="D229" s="16">
        <v>132.66999999999999</v>
      </c>
      <c r="E229" s="16">
        <f>ROUND(D229*0.2,2)</f>
        <v>26.53</v>
      </c>
      <c r="F229" s="16">
        <f>D229+E229</f>
        <v>159.19999999999999</v>
      </c>
      <c r="G229" s="16"/>
      <c r="H229" s="16">
        <v>145.93</v>
      </c>
      <c r="I229" s="16">
        <f>ROUND(H229*0.2,2)</f>
        <v>29.19</v>
      </c>
      <c r="J229" s="76">
        <f>SUM(H229:I229)</f>
        <v>175.12</v>
      </c>
      <c r="K229" s="9">
        <f>J229-F229</f>
        <v>15.920000000000016</v>
      </c>
      <c r="L229" s="8">
        <f>IF(F229="","NEW",K229/F229)</f>
        <v>0.1000000000000001</v>
      </c>
      <c r="M229" s="68"/>
    </row>
    <row r="230" spans="1:13" s="92" customFormat="1" x14ac:dyDescent="0.2">
      <c r="A230" s="74">
        <f t="shared" si="53"/>
        <v>170</v>
      </c>
      <c r="B230" s="77" t="s">
        <v>167</v>
      </c>
      <c r="C230" s="17" t="s">
        <v>11</v>
      </c>
      <c r="D230" s="16">
        <v>114</v>
      </c>
      <c r="E230" s="16">
        <f>ROUND(D230*0.2,2)</f>
        <v>22.8</v>
      </c>
      <c r="F230" s="16">
        <f>D230+E230</f>
        <v>136.80000000000001</v>
      </c>
      <c r="G230" s="16"/>
      <c r="H230" s="16">
        <v>125.4</v>
      </c>
      <c r="I230" s="16">
        <f>ROUND(H230*0.2,2)</f>
        <v>25.08</v>
      </c>
      <c r="J230" s="76">
        <f>SUM(H230:I230)</f>
        <v>150.48000000000002</v>
      </c>
      <c r="K230" s="9">
        <f>J230-F230</f>
        <v>13.680000000000007</v>
      </c>
      <c r="L230" s="8">
        <f>IF(F230="","NEW",K230/F230)</f>
        <v>0.10000000000000005</v>
      </c>
      <c r="M230" s="68"/>
    </row>
    <row r="231" spans="1:13" s="92" customFormat="1" x14ac:dyDescent="0.2">
      <c r="A231" s="74">
        <f t="shared" si="53"/>
        <v>171</v>
      </c>
      <c r="B231" s="77" t="s">
        <v>46</v>
      </c>
      <c r="C231" s="17" t="s">
        <v>11</v>
      </c>
      <c r="D231" s="16">
        <v>71</v>
      </c>
      <c r="E231" s="16">
        <f>ROUND(D231*0.2,2)</f>
        <v>14.2</v>
      </c>
      <c r="F231" s="16">
        <f>D231+E231</f>
        <v>85.2</v>
      </c>
      <c r="G231" s="16"/>
      <c r="H231" s="16">
        <v>78.099999999999994</v>
      </c>
      <c r="I231" s="16">
        <f>ROUND(H231*0.2,2)</f>
        <v>15.62</v>
      </c>
      <c r="J231" s="76">
        <f>SUM(H231:I231)</f>
        <v>93.72</v>
      </c>
      <c r="K231" s="9">
        <f>J231-F231</f>
        <v>8.519999999999996</v>
      </c>
      <c r="L231" s="8">
        <f>IF(F231="","NEW",K231/F231)</f>
        <v>9.999999999999995E-2</v>
      </c>
      <c r="M231" s="68"/>
    </row>
    <row r="232" spans="1:13" s="92" customFormat="1" x14ac:dyDescent="0.2">
      <c r="A232" s="74">
        <f t="shared" si="53"/>
        <v>172</v>
      </c>
      <c r="B232" s="77" t="s">
        <v>47</v>
      </c>
      <c r="C232" s="17" t="s">
        <v>11</v>
      </c>
      <c r="D232" s="16">
        <v>96</v>
      </c>
      <c r="E232" s="16">
        <f>ROUND(D232*0.2,2)</f>
        <v>19.2</v>
      </c>
      <c r="F232" s="16">
        <f>D232+E232</f>
        <v>115.2</v>
      </c>
      <c r="G232" s="16"/>
      <c r="H232" s="16">
        <v>105.6</v>
      </c>
      <c r="I232" s="16">
        <f>ROUND(H232*0.2,2)</f>
        <v>21.12</v>
      </c>
      <c r="J232" s="76">
        <f>SUM(H232:I232)</f>
        <v>126.72</v>
      </c>
      <c r="K232" s="9">
        <f>J232-F232</f>
        <v>11.519999999999996</v>
      </c>
      <c r="L232" s="8">
        <f>IF(F232="","NEW",K232/F232)</f>
        <v>9.9999999999999964E-2</v>
      </c>
      <c r="M232" s="68"/>
    </row>
    <row r="233" spans="1:13" s="92" customFormat="1" x14ac:dyDescent="0.2">
      <c r="A233" s="74">
        <f t="shared" si="53"/>
        <v>173</v>
      </c>
      <c r="B233" s="77" t="s">
        <v>48</v>
      </c>
      <c r="C233" s="17" t="s">
        <v>11</v>
      </c>
      <c r="D233" s="535" t="s">
        <v>49</v>
      </c>
      <c r="E233" s="536"/>
      <c r="F233" s="537"/>
      <c r="G233" s="16"/>
      <c r="H233" s="535" t="s">
        <v>49</v>
      </c>
      <c r="I233" s="536"/>
      <c r="J233" s="537"/>
      <c r="K233" s="9"/>
      <c r="L233" s="8"/>
    </row>
    <row r="234" spans="1:13" s="92" customFormat="1" x14ac:dyDescent="0.2">
      <c r="A234" s="74"/>
      <c r="B234" s="77"/>
      <c r="C234" s="17"/>
      <c r="D234" s="29"/>
      <c r="E234" s="30"/>
      <c r="F234" s="485"/>
      <c r="G234" s="16"/>
      <c r="H234" s="29"/>
      <c r="I234" s="30"/>
      <c r="J234" s="485"/>
      <c r="K234" s="9"/>
      <c r="L234" s="8"/>
    </row>
    <row r="235" spans="1:13" s="92" customFormat="1" ht="17.25" thickBot="1" x14ac:dyDescent="0.25">
      <c r="A235" s="74"/>
      <c r="B235" s="398" t="s">
        <v>173</v>
      </c>
      <c r="C235" s="17"/>
      <c r="D235" s="16"/>
      <c r="E235" s="16"/>
      <c r="F235" s="16"/>
      <c r="G235" s="16"/>
      <c r="H235" s="16"/>
      <c r="I235" s="16"/>
      <c r="J235" s="16"/>
      <c r="K235" s="9"/>
      <c r="L235" s="8"/>
    </row>
    <row r="236" spans="1:13" s="92" customFormat="1" x14ac:dyDescent="0.2">
      <c r="A236" s="74">
        <f>A233+1</f>
        <v>174</v>
      </c>
      <c r="B236" s="77" t="s">
        <v>174</v>
      </c>
      <c r="C236" s="17" t="s">
        <v>11</v>
      </c>
      <c r="D236" s="16">
        <v>1540</v>
      </c>
      <c r="E236" s="16"/>
      <c r="F236" s="76">
        <f>SUM(D236:E236)</f>
        <v>1540</v>
      </c>
      <c r="G236" s="16"/>
      <c r="H236" s="16">
        <v>1694</v>
      </c>
      <c r="I236" s="16"/>
      <c r="J236" s="76">
        <f>SUM(H236:I236)</f>
        <v>1694</v>
      </c>
      <c r="K236" s="9">
        <f>J236-F236</f>
        <v>154</v>
      </c>
      <c r="L236" s="8">
        <f>IF(F236="","NEW",K236/F236)</f>
        <v>0.1</v>
      </c>
      <c r="M236" s="68"/>
    </row>
    <row r="237" spans="1:13" s="92" customFormat="1" x14ac:dyDescent="0.2">
      <c r="A237" s="74">
        <f t="shared" si="53"/>
        <v>175</v>
      </c>
      <c r="B237" s="77" t="s">
        <v>175</v>
      </c>
      <c r="C237" s="17" t="s">
        <v>11</v>
      </c>
      <c r="D237" s="16">
        <v>170.83</v>
      </c>
      <c r="E237" s="16">
        <f>ROUND(D237*0.2,2)</f>
        <v>34.17</v>
      </c>
      <c r="F237" s="76">
        <f>SUM(D237:E237)</f>
        <v>205</v>
      </c>
      <c r="G237" s="16"/>
      <c r="H237" s="16">
        <v>187.91</v>
      </c>
      <c r="I237" s="16">
        <f>ROUND(H237*0.2,2)</f>
        <v>37.58</v>
      </c>
      <c r="J237" s="76">
        <f>SUM(H237:I237)</f>
        <v>225.49</v>
      </c>
      <c r="K237" s="9">
        <f>J237-F237</f>
        <v>20.490000000000009</v>
      </c>
      <c r="L237" s="8">
        <f>IF(F237="","NEW",K237/F237)</f>
        <v>9.9951219512195169E-2</v>
      </c>
      <c r="M237" s="68"/>
    </row>
    <row r="238" spans="1:13" s="92" customFormat="1" x14ac:dyDescent="0.2">
      <c r="A238" s="74">
        <f t="shared" si="53"/>
        <v>176</v>
      </c>
      <c r="B238" s="77" t="s">
        <v>176</v>
      </c>
      <c r="C238" s="17" t="s">
        <v>11</v>
      </c>
      <c r="D238" s="16">
        <v>237</v>
      </c>
      <c r="E238" s="16">
        <f>ROUND(D238*0.2,2)</f>
        <v>47.4</v>
      </c>
      <c r="F238" s="76">
        <f>SUM(D238:E238)</f>
        <v>284.39999999999998</v>
      </c>
      <c r="G238" s="16"/>
      <c r="H238" s="16">
        <v>260.7</v>
      </c>
      <c r="I238" s="16">
        <f>ROUND(H238*0.2,2)</f>
        <v>52.14</v>
      </c>
      <c r="J238" s="76">
        <f>SUM(H238:I238)</f>
        <v>312.83999999999997</v>
      </c>
      <c r="K238" s="9">
        <f>J238-F238</f>
        <v>28.439999999999998</v>
      </c>
      <c r="L238" s="8">
        <f>IF(F238="","NEW",K238/F238)</f>
        <v>0.1</v>
      </c>
      <c r="M238" s="68"/>
    </row>
  </sheetData>
  <mergeCells count="19">
    <mergeCell ref="D233:F233"/>
    <mergeCell ref="H233:J233"/>
    <mergeCell ref="D214:F214"/>
    <mergeCell ref="H214:J214"/>
    <mergeCell ref="D221:F221"/>
    <mergeCell ref="H221:J221"/>
    <mergeCell ref="D227:F227"/>
    <mergeCell ref="H227:J227"/>
    <mergeCell ref="D103:J103"/>
    <mergeCell ref="D201:F201"/>
    <mergeCell ref="H201:J201"/>
    <mergeCell ref="D207:F207"/>
    <mergeCell ref="H207:J207"/>
    <mergeCell ref="A1:B1"/>
    <mergeCell ref="K1:L1"/>
    <mergeCell ref="H34:J34"/>
    <mergeCell ref="D63:J63"/>
    <mergeCell ref="D64:J64"/>
    <mergeCell ref="D34:F34"/>
  </mergeCells>
  <conditionalFormatting sqref="L7:L238">
    <cfRule type="cellIs" dxfId="43" priority="69" operator="equal">
      <formula>"NEW"</formula>
    </cfRule>
  </conditionalFormatting>
  <dataValidations count="1">
    <dataValidation type="list" allowBlank="1" showInputMessage="1" showErrorMessage="1" sqref="C4:C238" xr:uid="{88D5A8DA-7166-44AE-AB29-15B2596CF76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4" manualBreakCount="4">
    <brk id="65" max="13" man="1"/>
    <brk id="89" max="13" man="1"/>
    <brk id="124" max="13" man="1"/>
    <brk id="191" max="1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CB9D-BCB1-4E56-82A3-F2C33B6F0A65}">
  <dimension ref="A1:M24"/>
  <sheetViews>
    <sheetView zoomScale="70" zoomScaleNormal="70" zoomScaleSheetLayoutView="70" workbookViewId="0">
      <selection sqref="A1:B1"/>
    </sheetView>
  </sheetViews>
  <sheetFormatPr defaultColWidth="9" defaultRowHeight="20.25" customHeight="1" x14ac:dyDescent="0.2"/>
  <cols>
    <col min="1" max="1" width="7.85546875" style="64" bestFit="1" customWidth="1"/>
    <col min="2" max="2" width="80.7109375" style="54" customWidth="1"/>
    <col min="3" max="3" width="24.42578125" style="167" customWidth="1"/>
    <col min="4" max="4" width="15.85546875" style="59" customWidth="1"/>
    <col min="5" max="5" width="10.5703125" style="59" customWidth="1"/>
    <col min="6" max="6" width="16.28515625" style="59" customWidth="1"/>
    <col min="7" max="7" width="3.42578125" style="59" customWidth="1"/>
    <col min="8" max="8" width="16.28515625" style="59" customWidth="1"/>
    <col min="9" max="9" width="10.5703125" style="59" customWidth="1"/>
    <col min="10" max="10" width="16.28515625" style="59" customWidth="1"/>
    <col min="11" max="11" width="12.28515625" style="56" customWidth="1"/>
    <col min="12" max="12" width="11.5703125" style="57" customWidth="1"/>
    <col min="13" max="13" width="9" style="39" customWidth="1"/>
    <col min="14" max="16384" width="9" style="39"/>
  </cols>
  <sheetData>
    <row r="1" spans="1:13" s="27" customFormat="1" ht="78.75" thickBot="1" x14ac:dyDescent="0.35">
      <c r="A1" s="532" t="s">
        <v>0</v>
      </c>
      <c r="B1" s="532"/>
      <c r="C1" s="28" t="s">
        <v>1</v>
      </c>
      <c r="D1" s="28" t="s">
        <v>2</v>
      </c>
      <c r="E1" s="28" t="s">
        <v>3</v>
      </c>
      <c r="F1" s="28" t="s">
        <v>4</v>
      </c>
      <c r="G1" s="28"/>
      <c r="H1" s="28" t="s">
        <v>5</v>
      </c>
      <c r="I1" s="28" t="s">
        <v>3</v>
      </c>
      <c r="J1" s="28" t="s">
        <v>6</v>
      </c>
      <c r="K1" s="534" t="s">
        <v>7</v>
      </c>
      <c r="L1" s="534"/>
    </row>
    <row r="2" spans="1:13" s="68" customFormat="1" ht="16.5" thickTop="1" x14ac:dyDescent="0.2">
      <c r="A2" s="66"/>
      <c r="B2" s="158"/>
      <c r="C2" s="12"/>
      <c r="D2" s="36" t="s">
        <v>8</v>
      </c>
      <c r="E2" s="36" t="s">
        <v>8</v>
      </c>
      <c r="F2" s="36" t="s">
        <v>8</v>
      </c>
      <c r="G2" s="37"/>
      <c r="H2" s="36" t="s">
        <v>8</v>
      </c>
      <c r="I2" s="36" t="s">
        <v>8</v>
      </c>
      <c r="J2" s="36" t="s">
        <v>8</v>
      </c>
      <c r="K2" s="23" t="s">
        <v>8</v>
      </c>
      <c r="L2" s="22" t="s">
        <v>9</v>
      </c>
    </row>
    <row r="3" spans="1:13" ht="15.75" x14ac:dyDescent="0.2">
      <c r="A3" s="159"/>
      <c r="B3" s="160"/>
      <c r="C3" s="12"/>
      <c r="D3" s="161"/>
      <c r="E3" s="161"/>
      <c r="F3" s="161"/>
      <c r="G3" s="161"/>
      <c r="H3" s="161"/>
      <c r="I3" s="161"/>
      <c r="J3" s="161"/>
      <c r="K3" s="36"/>
      <c r="L3" s="22"/>
    </row>
    <row r="4" spans="1:13" ht="15" customHeight="1" thickBot="1" x14ac:dyDescent="0.25">
      <c r="A4" s="204"/>
      <c r="B4" s="412" t="s">
        <v>1491</v>
      </c>
      <c r="C4" s="12"/>
      <c r="D4" s="161"/>
      <c r="E4" s="165"/>
      <c r="F4" s="161"/>
      <c r="G4" s="165"/>
      <c r="H4" s="161"/>
      <c r="I4" s="165"/>
      <c r="J4" s="161"/>
      <c r="K4" s="9"/>
      <c r="L4" s="8"/>
    </row>
    <row r="5" spans="1:13" ht="45.75" thickTop="1" x14ac:dyDescent="0.2">
      <c r="A5" s="204"/>
      <c r="B5" s="102" t="s">
        <v>1492</v>
      </c>
      <c r="C5" s="12"/>
      <c r="D5" s="161"/>
      <c r="E5" s="165"/>
      <c r="F5" s="161"/>
      <c r="G5" s="165"/>
      <c r="H5" s="161"/>
      <c r="I5" s="165"/>
      <c r="J5" s="161"/>
      <c r="K5" s="9"/>
      <c r="L5" s="8"/>
    </row>
    <row r="6" spans="1:13" ht="15" customHeight="1" x14ac:dyDescent="0.2">
      <c r="A6" s="204"/>
      <c r="B6" s="102"/>
      <c r="C6" s="12"/>
      <c r="D6" s="161"/>
      <c r="E6" s="165"/>
      <c r="F6" s="161"/>
      <c r="G6" s="165"/>
      <c r="H6" s="161"/>
      <c r="I6" s="165"/>
      <c r="J6" s="161"/>
      <c r="K6" s="9"/>
      <c r="L6" s="8"/>
    </row>
    <row r="7" spans="1:13" ht="15" customHeight="1" thickBot="1" x14ac:dyDescent="0.25">
      <c r="A7" s="204"/>
      <c r="B7" s="399" t="s">
        <v>1493</v>
      </c>
      <c r="C7" s="12"/>
      <c r="D7" s="161"/>
      <c r="E7" s="165"/>
      <c r="F7" s="161"/>
      <c r="G7" s="165"/>
      <c r="H7" s="161"/>
      <c r="I7" s="165"/>
      <c r="J7" s="161"/>
      <c r="K7" s="9"/>
      <c r="L7" s="8"/>
    </row>
    <row r="8" spans="1:13" ht="15" customHeight="1" x14ac:dyDescent="0.2">
      <c r="A8" s="204">
        <v>1</v>
      </c>
      <c r="B8" s="102" t="s">
        <v>1494</v>
      </c>
      <c r="C8" s="12" t="s">
        <v>636</v>
      </c>
      <c r="D8" s="161">
        <v>11</v>
      </c>
      <c r="E8" s="165"/>
      <c r="F8" s="161">
        <f>D8+E8</f>
        <v>11</v>
      </c>
      <c r="G8" s="165"/>
      <c r="H8" s="161">
        <v>12</v>
      </c>
      <c r="I8" s="165"/>
      <c r="J8" s="161">
        <f>H8+I8</f>
        <v>12</v>
      </c>
      <c r="K8" s="9">
        <f>J8-F8</f>
        <v>1</v>
      </c>
      <c r="L8" s="8">
        <f>IF(F8="","NEW",K8/F8)</f>
        <v>9.0909090909090912E-2</v>
      </c>
    </row>
    <row r="9" spans="1:13" ht="15" customHeight="1" x14ac:dyDescent="0.2">
      <c r="A9" s="204">
        <f>+A8+1</f>
        <v>2</v>
      </c>
      <c r="B9" s="102" t="s">
        <v>1495</v>
      </c>
      <c r="C9" s="12" t="s">
        <v>636</v>
      </c>
      <c r="D9" s="161">
        <v>33</v>
      </c>
      <c r="E9" s="165"/>
      <c r="F9" s="161">
        <f>D9+E9</f>
        <v>33</v>
      </c>
      <c r="G9" s="165"/>
      <c r="H9" s="161">
        <v>34.5</v>
      </c>
      <c r="I9" s="165"/>
      <c r="J9" s="161">
        <f t="shared" ref="J9:J11" si="0">H9+I9</f>
        <v>34.5</v>
      </c>
      <c r="K9" s="9">
        <f>J9-F9</f>
        <v>1.5</v>
      </c>
      <c r="L9" s="8">
        <f>IF(F9="","NEW",K9/F9)</f>
        <v>4.5454545454545456E-2</v>
      </c>
    </row>
    <row r="10" spans="1:13" ht="15" customHeight="1" x14ac:dyDescent="0.2">
      <c r="A10" s="204">
        <f t="shared" ref="A10:A21" si="1">+A9+1</f>
        <v>3</v>
      </c>
      <c r="B10" s="102" t="s">
        <v>1496</v>
      </c>
      <c r="C10" s="12" t="s">
        <v>636</v>
      </c>
      <c r="D10" s="161">
        <v>69.5</v>
      </c>
      <c r="E10" s="165"/>
      <c r="F10" s="161">
        <f>D10+E10</f>
        <v>69.5</v>
      </c>
      <c r="G10" s="165"/>
      <c r="H10" s="161">
        <v>73.5</v>
      </c>
      <c r="I10" s="165"/>
      <c r="J10" s="161">
        <f t="shared" si="0"/>
        <v>73.5</v>
      </c>
      <c r="K10" s="9">
        <f>J10-F10</f>
        <v>4</v>
      </c>
      <c r="L10" s="8">
        <f>IF(F10="","NEW",K10/F10)</f>
        <v>5.7553956834532377E-2</v>
      </c>
    </row>
    <row r="11" spans="1:13" ht="15" customHeight="1" x14ac:dyDescent="0.2">
      <c r="A11" s="204">
        <f t="shared" si="1"/>
        <v>4</v>
      </c>
      <c r="B11" s="102" t="s">
        <v>1497</v>
      </c>
      <c r="C11" s="12" t="s">
        <v>636</v>
      </c>
      <c r="D11" s="161">
        <v>82</v>
      </c>
      <c r="E11" s="165"/>
      <c r="F11" s="161">
        <f>D11+E11</f>
        <v>82</v>
      </c>
      <c r="G11" s="165"/>
      <c r="H11" s="161">
        <v>82</v>
      </c>
      <c r="I11" s="165"/>
      <c r="J11" s="161">
        <f t="shared" si="0"/>
        <v>82</v>
      </c>
      <c r="K11" s="9">
        <f>J11-F11</f>
        <v>0</v>
      </c>
      <c r="L11" s="8">
        <f>IF(F11="","NEW",K11/F11)</f>
        <v>0</v>
      </c>
    </row>
    <row r="12" spans="1:13" ht="15" customHeight="1" x14ac:dyDescent="0.2">
      <c r="A12" s="204"/>
      <c r="B12" s="102"/>
      <c r="C12" s="12"/>
      <c r="D12" s="161"/>
      <c r="E12" s="165"/>
      <c r="F12" s="161"/>
      <c r="G12" s="165"/>
      <c r="H12" s="161"/>
      <c r="I12" s="165"/>
      <c r="J12" s="161"/>
      <c r="K12" s="9"/>
      <c r="L12" s="8"/>
    </row>
    <row r="13" spans="1:13" s="337" customFormat="1" ht="15" customHeight="1" thickBot="1" x14ac:dyDescent="0.25">
      <c r="A13" s="204"/>
      <c r="B13" s="399" t="s">
        <v>1498</v>
      </c>
      <c r="C13" s="12"/>
      <c r="D13" s="161"/>
      <c r="E13" s="165"/>
      <c r="F13" s="161"/>
      <c r="G13" s="165"/>
      <c r="H13" s="161"/>
      <c r="I13" s="165"/>
      <c r="J13" s="161"/>
      <c r="K13" s="9"/>
      <c r="L13" s="8"/>
      <c r="M13" s="39"/>
    </row>
    <row r="14" spans="1:13" s="337" customFormat="1" ht="15" customHeight="1" x14ac:dyDescent="0.2">
      <c r="A14" s="204">
        <f>+A11+1</f>
        <v>5</v>
      </c>
      <c r="B14" s="102" t="s">
        <v>1499</v>
      </c>
      <c r="C14" s="12" t="s">
        <v>636</v>
      </c>
      <c r="D14" s="161">
        <v>9.9</v>
      </c>
      <c r="E14" s="165"/>
      <c r="F14" s="161">
        <f>D14+E14</f>
        <v>9.9</v>
      </c>
      <c r="G14" s="165"/>
      <c r="H14" s="161">
        <v>10.3</v>
      </c>
      <c r="I14" s="165"/>
      <c r="J14" s="161">
        <f t="shared" ref="J14:J18" si="2">H14+I14</f>
        <v>10.3</v>
      </c>
      <c r="K14" s="9">
        <f>J14-F14</f>
        <v>0.40000000000000036</v>
      </c>
      <c r="L14" s="8">
        <f>IF(F14="","NEW",K14/F14)</f>
        <v>4.0404040404040435E-2</v>
      </c>
      <c r="M14" s="39"/>
    </row>
    <row r="15" spans="1:13" s="337" customFormat="1" ht="15" customHeight="1" x14ac:dyDescent="0.2">
      <c r="A15" s="204">
        <f t="shared" si="1"/>
        <v>6</v>
      </c>
      <c r="B15" s="102" t="s">
        <v>1500</v>
      </c>
      <c r="C15" s="12" t="s">
        <v>636</v>
      </c>
      <c r="D15" s="161">
        <v>6.65</v>
      </c>
      <c r="E15" s="165"/>
      <c r="F15" s="161">
        <f>D15+E15</f>
        <v>6.65</v>
      </c>
      <c r="G15" s="165"/>
      <c r="H15" s="161">
        <v>6.92</v>
      </c>
      <c r="I15" s="165"/>
      <c r="J15" s="161">
        <f t="shared" si="2"/>
        <v>6.92</v>
      </c>
      <c r="K15" s="9">
        <f>J15-F15</f>
        <v>0.26999999999999957</v>
      </c>
      <c r="L15" s="8">
        <f>IF(F15="","NEW",K15/F15)</f>
        <v>4.060150375939843E-2</v>
      </c>
      <c r="M15" s="39"/>
    </row>
    <row r="16" spans="1:13" s="337" customFormat="1" ht="15" customHeight="1" x14ac:dyDescent="0.2">
      <c r="A16" s="204">
        <f t="shared" si="1"/>
        <v>7</v>
      </c>
      <c r="B16" s="102" t="s">
        <v>1501</v>
      </c>
      <c r="C16" s="12" t="s">
        <v>636</v>
      </c>
      <c r="D16" s="161">
        <v>6.65</v>
      </c>
      <c r="E16" s="165"/>
      <c r="F16" s="161">
        <f>D16+E16</f>
        <v>6.65</v>
      </c>
      <c r="G16" s="165"/>
      <c r="H16" s="161">
        <v>6.92</v>
      </c>
      <c r="I16" s="165"/>
      <c r="J16" s="161">
        <f t="shared" si="2"/>
        <v>6.92</v>
      </c>
      <c r="K16" s="9">
        <f>J16-F16</f>
        <v>0.26999999999999957</v>
      </c>
      <c r="L16" s="8">
        <f>IF(F16="","NEW",K16/F16)</f>
        <v>4.060150375939843E-2</v>
      </c>
      <c r="M16" s="39"/>
    </row>
    <row r="17" spans="1:13" s="337" customFormat="1" ht="15" customHeight="1" x14ac:dyDescent="0.2">
      <c r="A17" s="204">
        <f t="shared" si="1"/>
        <v>8</v>
      </c>
      <c r="B17" s="102" t="s">
        <v>1502</v>
      </c>
      <c r="C17" s="12" t="s">
        <v>636</v>
      </c>
      <c r="D17" s="161">
        <v>6.65</v>
      </c>
      <c r="E17" s="165"/>
      <c r="F17" s="161">
        <f>D17+E17</f>
        <v>6.65</v>
      </c>
      <c r="G17" s="165"/>
      <c r="H17" s="161">
        <v>6.92</v>
      </c>
      <c r="I17" s="165"/>
      <c r="J17" s="161">
        <f t="shared" si="2"/>
        <v>6.92</v>
      </c>
      <c r="K17" s="9">
        <f>J17-F17</f>
        <v>0.26999999999999957</v>
      </c>
      <c r="L17" s="8">
        <f>IF(F17="","NEW",K17/F17)</f>
        <v>4.060150375939843E-2</v>
      </c>
      <c r="M17" s="39"/>
    </row>
    <row r="18" spans="1:13" s="337" customFormat="1" ht="15" customHeight="1" x14ac:dyDescent="0.2">
      <c r="A18" s="204">
        <f t="shared" si="1"/>
        <v>9</v>
      </c>
      <c r="B18" s="102" t="s">
        <v>1503</v>
      </c>
      <c r="C18" s="12" t="s">
        <v>636</v>
      </c>
      <c r="D18" s="161">
        <v>6.65</v>
      </c>
      <c r="E18" s="165"/>
      <c r="F18" s="161">
        <f>D18+E18</f>
        <v>6.65</v>
      </c>
      <c r="G18" s="165"/>
      <c r="H18" s="161">
        <v>6.92</v>
      </c>
      <c r="I18" s="165"/>
      <c r="J18" s="161">
        <f t="shared" si="2"/>
        <v>6.92</v>
      </c>
      <c r="K18" s="9">
        <f>J18-F18</f>
        <v>0.26999999999999957</v>
      </c>
      <c r="L18" s="8">
        <f>IF(F18="","NEW",K18/F18)</f>
        <v>4.060150375939843E-2</v>
      </c>
      <c r="M18" s="39"/>
    </row>
    <row r="19" spans="1:13" s="337" customFormat="1" ht="15" customHeight="1" x14ac:dyDescent="0.2">
      <c r="A19" s="204">
        <f t="shared" si="1"/>
        <v>10</v>
      </c>
      <c r="B19" s="102" t="s">
        <v>1504</v>
      </c>
      <c r="C19" s="12"/>
      <c r="D19" s="161"/>
      <c r="E19" s="165"/>
      <c r="F19" s="161"/>
      <c r="G19" s="165"/>
      <c r="H19" s="161"/>
      <c r="I19" s="165"/>
      <c r="J19" s="161"/>
      <c r="K19" s="9"/>
      <c r="L19" s="8"/>
      <c r="M19" s="39"/>
    </row>
    <row r="20" spans="1:13" s="337" customFormat="1" ht="15" customHeight="1" x14ac:dyDescent="0.2">
      <c r="A20" s="204">
        <f t="shared" si="1"/>
        <v>11</v>
      </c>
      <c r="B20" s="102" t="s">
        <v>1505</v>
      </c>
      <c r="C20" s="12" t="s">
        <v>636</v>
      </c>
      <c r="D20" s="161">
        <v>19.899999999999999</v>
      </c>
      <c r="E20" s="165"/>
      <c r="F20" s="161">
        <f>D20+E20</f>
        <v>19.899999999999999</v>
      </c>
      <c r="G20" s="165"/>
      <c r="H20" s="161">
        <v>20.7</v>
      </c>
      <c r="I20" s="165"/>
      <c r="J20" s="161">
        <f t="shared" ref="J20:J21" si="3">H20+I20</f>
        <v>20.7</v>
      </c>
      <c r="K20" s="9">
        <f>J20-F20</f>
        <v>0.80000000000000071</v>
      </c>
      <c r="L20" s="8">
        <f>IF(F20="","NEW",K20/F20)</f>
        <v>4.0201005025125663E-2</v>
      </c>
      <c r="M20" s="39"/>
    </row>
    <row r="21" spans="1:13" s="337" customFormat="1" ht="15" customHeight="1" x14ac:dyDescent="0.2">
      <c r="A21" s="204">
        <f t="shared" si="1"/>
        <v>12</v>
      </c>
      <c r="B21" s="102" t="s">
        <v>1506</v>
      </c>
      <c r="C21" s="12" t="s">
        <v>636</v>
      </c>
      <c r="D21" s="161">
        <v>22.1</v>
      </c>
      <c r="E21" s="165"/>
      <c r="F21" s="161">
        <f>D21+E21</f>
        <v>22.1</v>
      </c>
      <c r="G21" s="165"/>
      <c r="H21" s="161">
        <v>22.94</v>
      </c>
      <c r="I21" s="165"/>
      <c r="J21" s="161">
        <f t="shared" si="3"/>
        <v>22.94</v>
      </c>
      <c r="K21" s="9">
        <f>J21-F21</f>
        <v>0.83999999999999986</v>
      </c>
      <c r="L21" s="8">
        <f>IF(F21="","NEW",K21/F21)</f>
        <v>3.8009049773755646E-2</v>
      </c>
      <c r="M21" s="39"/>
    </row>
    <row r="22" spans="1:13" s="337" customFormat="1" ht="30" x14ac:dyDescent="0.2">
      <c r="A22" s="204"/>
      <c r="B22" s="102" t="s">
        <v>1507</v>
      </c>
      <c r="C22" s="258"/>
      <c r="D22" s="165"/>
      <c r="E22" s="165"/>
      <c r="F22" s="161"/>
      <c r="G22" s="165"/>
      <c r="H22" s="161"/>
      <c r="I22" s="165"/>
      <c r="J22" s="161"/>
      <c r="K22" s="44"/>
      <c r="L22" s="8"/>
      <c r="M22" s="39"/>
    </row>
    <row r="24" spans="1:13" ht="20.25" customHeight="1" x14ac:dyDescent="0.2">
      <c r="B24" s="58" t="s">
        <v>1508</v>
      </c>
    </row>
  </sheetData>
  <mergeCells count="2">
    <mergeCell ref="A1:B1"/>
    <mergeCell ref="K1:L1"/>
  </mergeCells>
  <conditionalFormatting sqref="L4:L22">
    <cfRule type="cellIs" dxfId="0" priority="9" operator="equal">
      <formula>"NEW"</formula>
    </cfRule>
  </conditionalFormatting>
  <dataValidations disablePrompts="1" count="1">
    <dataValidation type="list" allowBlank="1" showInputMessage="1" showErrorMessage="1" sqref="C4:C21" xr:uid="{7C230430-4617-4553-9A95-88B56968599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2D44-FAD4-45FA-94F4-B02203F74EC3}">
  <dimension ref="A1:O21"/>
  <sheetViews>
    <sheetView zoomScale="70" zoomScaleNormal="70" zoomScaleSheetLayoutView="70" workbookViewId="0">
      <selection sqref="A1:B1"/>
    </sheetView>
  </sheetViews>
  <sheetFormatPr defaultColWidth="9" defaultRowHeight="20.25" customHeight="1" x14ac:dyDescent="0.2"/>
  <cols>
    <col min="1" max="1" width="5.5703125" style="64" customWidth="1"/>
    <col min="2" max="2" width="64.42578125" style="54" customWidth="1"/>
    <col min="3" max="3" width="16" style="59" customWidth="1"/>
    <col min="4" max="4" width="10.5703125" style="59" customWidth="1"/>
    <col min="5" max="5" width="16.140625" style="59" customWidth="1"/>
    <col min="6" max="6" width="3.42578125" style="59" customWidth="1"/>
    <col min="7" max="7" width="16.42578125" style="59" customWidth="1"/>
    <col min="8" max="8" width="10.5703125" style="59" customWidth="1"/>
    <col min="9" max="9" width="16.140625" style="59" customWidth="1"/>
    <col min="10" max="10" width="12.42578125" style="56" customWidth="1"/>
    <col min="11" max="11" width="11" style="57" customWidth="1"/>
    <col min="12" max="12" width="8.5703125" style="38" customWidth="1"/>
    <col min="13" max="13" width="9" style="39" customWidth="1"/>
    <col min="14" max="14" width="9.85546875" style="39" bestFit="1" customWidth="1"/>
    <col min="15" max="15" width="13.140625" style="39" customWidth="1"/>
    <col min="16" max="16384" width="9" style="39"/>
  </cols>
  <sheetData>
    <row r="1" spans="1:15" s="27" customFormat="1" ht="116.1" customHeight="1" thickBot="1" x14ac:dyDescent="0.35">
      <c r="A1" s="532" t="s">
        <v>0</v>
      </c>
      <c r="B1" s="532"/>
      <c r="C1" s="28" t="s">
        <v>2</v>
      </c>
      <c r="D1" s="28" t="s">
        <v>3</v>
      </c>
      <c r="E1" s="28" t="s">
        <v>4</v>
      </c>
      <c r="F1" s="28"/>
      <c r="G1" s="28" t="s">
        <v>5</v>
      </c>
      <c r="H1" s="28" t="s">
        <v>3</v>
      </c>
      <c r="I1" s="28" t="s">
        <v>6</v>
      </c>
      <c r="J1" s="534" t="s">
        <v>7</v>
      </c>
      <c r="K1" s="534"/>
      <c r="L1" s="31"/>
    </row>
    <row r="2" spans="1:15" ht="16.5" thickTop="1" x14ac:dyDescent="0.2">
      <c r="A2" s="32"/>
      <c r="B2" s="33"/>
      <c r="C2" s="36" t="s">
        <v>8</v>
      </c>
      <c r="D2" s="36" t="s">
        <v>8</v>
      </c>
      <c r="E2" s="36" t="s">
        <v>8</v>
      </c>
      <c r="F2" s="37"/>
      <c r="G2" s="36" t="s">
        <v>8</v>
      </c>
      <c r="H2" s="36" t="s">
        <v>8</v>
      </c>
      <c r="I2" s="36" t="s">
        <v>8</v>
      </c>
      <c r="J2" s="23" t="s">
        <v>8</v>
      </c>
      <c r="K2" s="22" t="s">
        <v>9</v>
      </c>
    </row>
    <row r="3" spans="1:15" ht="15" customHeight="1" x14ac:dyDescent="0.2">
      <c r="A3" s="40"/>
      <c r="B3" s="41"/>
      <c r="C3" s="43"/>
      <c r="D3" s="43"/>
      <c r="E3" s="43"/>
      <c r="F3" s="43"/>
      <c r="G3" s="43"/>
      <c r="H3" s="43"/>
      <c r="I3" s="43"/>
      <c r="J3" s="44"/>
      <c r="K3" s="8"/>
      <c r="L3" s="45"/>
    </row>
    <row r="4" spans="1:15" ht="15" customHeight="1" thickBot="1" x14ac:dyDescent="0.25">
      <c r="A4" s="40"/>
      <c r="B4" s="394" t="s">
        <v>177</v>
      </c>
      <c r="C4" s="43"/>
      <c r="D4" s="43"/>
      <c r="E4" s="43"/>
      <c r="F4" s="43"/>
      <c r="G4" s="43"/>
      <c r="H4" s="43"/>
      <c r="I4" s="43"/>
      <c r="J4" s="44"/>
      <c r="K4" s="8"/>
      <c r="L4" s="45"/>
    </row>
    <row r="5" spans="1:15" ht="73.5" customHeight="1" thickTop="1" x14ac:dyDescent="0.2">
      <c r="A5" s="40"/>
      <c r="B5" s="540" t="s">
        <v>178</v>
      </c>
      <c r="C5" s="541"/>
      <c r="D5" s="541"/>
      <c r="E5" s="541"/>
      <c r="F5" s="541"/>
      <c r="G5" s="541"/>
      <c r="H5" s="541"/>
      <c r="I5" s="541"/>
      <c r="J5" s="541"/>
      <c r="K5" s="542"/>
    </row>
    <row r="6" spans="1:15" ht="30" customHeight="1" x14ac:dyDescent="0.2">
      <c r="A6" s="40">
        <v>1</v>
      </c>
      <c r="B6" s="46" t="s">
        <v>179</v>
      </c>
      <c r="C6" s="47">
        <v>4.5</v>
      </c>
      <c r="D6" s="47"/>
      <c r="E6" s="47">
        <f t="shared" ref="E6:E13" si="0">SUM(C6:D6)</f>
        <v>4.5</v>
      </c>
      <c r="F6" s="47"/>
      <c r="G6" s="47">
        <f t="shared" ref="G6:G13" si="1">C6</f>
        <v>4.5</v>
      </c>
      <c r="H6" s="47"/>
      <c r="I6" s="47">
        <f t="shared" ref="I6:I13" si="2">SUM(G6:H6)</f>
        <v>4.5</v>
      </c>
      <c r="J6" s="9">
        <f t="shared" ref="J6:J13" si="3">I6-E6</f>
        <v>0</v>
      </c>
      <c r="K6" s="48">
        <f t="shared" ref="K6:K13" si="4">IF(E6="","NEW",J6/E6)</f>
        <v>0</v>
      </c>
    </row>
    <row r="7" spans="1:15" ht="30" x14ac:dyDescent="0.2">
      <c r="A7" s="40">
        <f t="shared" ref="A7:A13" si="5">+A6+1</f>
        <v>2</v>
      </c>
      <c r="B7" s="49" t="s">
        <v>180</v>
      </c>
      <c r="C7" s="43">
        <v>2.25</v>
      </c>
      <c r="D7" s="43"/>
      <c r="E7" s="43">
        <f t="shared" si="0"/>
        <v>2.25</v>
      </c>
      <c r="F7" s="43"/>
      <c r="G7" s="47">
        <f t="shared" si="1"/>
        <v>2.25</v>
      </c>
      <c r="H7" s="47"/>
      <c r="I7" s="47">
        <f t="shared" si="2"/>
        <v>2.25</v>
      </c>
      <c r="J7" s="9">
        <f t="shared" si="3"/>
        <v>0</v>
      </c>
      <c r="K7" s="8">
        <f t="shared" si="4"/>
        <v>0</v>
      </c>
    </row>
    <row r="8" spans="1:15" ht="30" x14ac:dyDescent="0.2">
      <c r="A8" s="40">
        <f t="shared" si="5"/>
        <v>3</v>
      </c>
      <c r="B8" s="49" t="s">
        <v>181</v>
      </c>
      <c r="C8" s="43">
        <v>2.25</v>
      </c>
      <c r="D8" s="43"/>
      <c r="E8" s="43">
        <f t="shared" si="0"/>
        <v>2.25</v>
      </c>
      <c r="F8" s="43"/>
      <c r="G8" s="47">
        <f t="shared" si="1"/>
        <v>2.25</v>
      </c>
      <c r="H8" s="47"/>
      <c r="I8" s="47">
        <f t="shared" si="2"/>
        <v>2.25</v>
      </c>
      <c r="J8" s="9">
        <f t="shared" si="3"/>
        <v>0</v>
      </c>
      <c r="K8" s="8">
        <f t="shared" si="4"/>
        <v>0</v>
      </c>
    </row>
    <row r="9" spans="1:15" ht="30" x14ac:dyDescent="0.2">
      <c r="A9" s="40">
        <f t="shared" si="5"/>
        <v>4</v>
      </c>
      <c r="B9" s="49" t="s">
        <v>182</v>
      </c>
      <c r="C9" s="43">
        <v>2.25</v>
      </c>
      <c r="D9" s="43"/>
      <c r="E9" s="43">
        <f t="shared" si="0"/>
        <v>2.25</v>
      </c>
      <c r="F9" s="43"/>
      <c r="G9" s="47">
        <f t="shared" si="1"/>
        <v>2.25</v>
      </c>
      <c r="H9" s="47"/>
      <c r="I9" s="47">
        <f t="shared" si="2"/>
        <v>2.25</v>
      </c>
      <c r="J9" s="9">
        <f t="shared" si="3"/>
        <v>0</v>
      </c>
      <c r="K9" s="8">
        <f t="shared" si="4"/>
        <v>0</v>
      </c>
    </row>
    <row r="10" spans="1:15" ht="30" x14ac:dyDescent="0.2">
      <c r="A10" s="40">
        <f t="shared" si="5"/>
        <v>5</v>
      </c>
      <c r="B10" s="49" t="s">
        <v>183</v>
      </c>
      <c r="C10" s="43">
        <v>36</v>
      </c>
      <c r="D10" s="43"/>
      <c r="E10" s="43">
        <f t="shared" si="0"/>
        <v>36</v>
      </c>
      <c r="F10" s="43"/>
      <c r="G10" s="47">
        <f t="shared" si="1"/>
        <v>36</v>
      </c>
      <c r="H10" s="47"/>
      <c r="I10" s="47">
        <f t="shared" si="2"/>
        <v>36</v>
      </c>
      <c r="J10" s="9">
        <f t="shared" si="3"/>
        <v>0</v>
      </c>
      <c r="K10" s="8">
        <f t="shared" si="4"/>
        <v>0</v>
      </c>
    </row>
    <row r="11" spans="1:15" ht="30" x14ac:dyDescent="0.2">
      <c r="A11" s="40">
        <f t="shared" si="5"/>
        <v>6</v>
      </c>
      <c r="B11" s="49" t="s">
        <v>184</v>
      </c>
      <c r="C11" s="43">
        <v>18</v>
      </c>
      <c r="D11" s="43"/>
      <c r="E11" s="43">
        <f t="shared" si="0"/>
        <v>18</v>
      </c>
      <c r="F11" s="43"/>
      <c r="G11" s="47">
        <f t="shared" si="1"/>
        <v>18</v>
      </c>
      <c r="H11" s="47"/>
      <c r="I11" s="47">
        <f t="shared" si="2"/>
        <v>18</v>
      </c>
      <c r="J11" s="9">
        <f t="shared" si="3"/>
        <v>0</v>
      </c>
      <c r="K11" s="8">
        <f t="shared" si="4"/>
        <v>0</v>
      </c>
    </row>
    <row r="12" spans="1:15" ht="30" x14ac:dyDescent="0.2">
      <c r="A12" s="40">
        <f t="shared" si="5"/>
        <v>7</v>
      </c>
      <c r="B12" s="49" t="s">
        <v>185</v>
      </c>
      <c r="C12" s="43">
        <v>18</v>
      </c>
      <c r="D12" s="43"/>
      <c r="E12" s="43">
        <f t="shared" si="0"/>
        <v>18</v>
      </c>
      <c r="F12" s="43"/>
      <c r="G12" s="47">
        <f t="shared" si="1"/>
        <v>18</v>
      </c>
      <c r="H12" s="47"/>
      <c r="I12" s="47">
        <f t="shared" si="2"/>
        <v>18</v>
      </c>
      <c r="J12" s="9">
        <f t="shared" si="3"/>
        <v>0</v>
      </c>
      <c r="K12" s="8">
        <f t="shared" si="4"/>
        <v>0</v>
      </c>
      <c r="M12" s="51"/>
      <c r="N12" s="51"/>
      <c r="O12" s="51"/>
    </row>
    <row r="13" spans="1:15" ht="30" x14ac:dyDescent="0.2">
      <c r="A13" s="40">
        <f t="shared" si="5"/>
        <v>8</v>
      </c>
      <c r="B13" s="49" t="s">
        <v>186</v>
      </c>
      <c r="C13" s="43">
        <v>18</v>
      </c>
      <c r="D13" s="43"/>
      <c r="E13" s="43">
        <f t="shared" si="0"/>
        <v>18</v>
      </c>
      <c r="F13" s="43"/>
      <c r="G13" s="47">
        <f t="shared" si="1"/>
        <v>18</v>
      </c>
      <c r="H13" s="47"/>
      <c r="I13" s="47">
        <f t="shared" si="2"/>
        <v>18</v>
      </c>
      <c r="J13" s="9">
        <f t="shared" si="3"/>
        <v>0</v>
      </c>
      <c r="K13" s="8">
        <f t="shared" si="4"/>
        <v>0</v>
      </c>
    </row>
    <row r="14" spans="1:15" s="38" customFormat="1" ht="20.25" customHeight="1" x14ac:dyDescent="0.2">
      <c r="A14" s="52"/>
      <c r="B14" s="53"/>
      <c r="C14" s="55"/>
      <c r="D14" s="55"/>
      <c r="E14" s="55"/>
      <c r="F14" s="55"/>
      <c r="G14" s="55"/>
      <c r="H14" s="55"/>
      <c r="I14" s="55"/>
      <c r="J14" s="56"/>
      <c r="K14" s="57"/>
      <c r="M14" s="39"/>
      <c r="N14" s="39"/>
      <c r="O14" s="39"/>
    </row>
    <row r="15" spans="1:15" s="38" customFormat="1" ht="20.25" customHeight="1" x14ac:dyDescent="0.2">
      <c r="A15" s="58"/>
      <c r="B15" s="54"/>
      <c r="C15" s="59"/>
      <c r="D15" s="59"/>
      <c r="E15" s="59"/>
      <c r="F15" s="59"/>
      <c r="G15" s="59"/>
      <c r="H15" s="59"/>
      <c r="I15" s="59"/>
      <c r="J15" s="56"/>
      <c r="K15" s="57"/>
      <c r="M15" s="39"/>
      <c r="N15" s="39"/>
      <c r="O15" s="39"/>
    </row>
    <row r="16" spans="1:15" s="38" customFormat="1" ht="20.25" customHeight="1" x14ac:dyDescent="0.2">
      <c r="A16" s="60"/>
      <c r="B16" s="61"/>
      <c r="C16" s="59"/>
      <c r="D16" s="59"/>
      <c r="E16" s="59"/>
      <c r="F16" s="59"/>
      <c r="G16" s="59"/>
      <c r="H16" s="59"/>
      <c r="I16" s="59"/>
      <c r="J16" s="56"/>
      <c r="K16" s="57"/>
      <c r="M16" s="39"/>
      <c r="N16" s="39"/>
      <c r="O16" s="39"/>
    </row>
    <row r="17" spans="1:15" s="38" customFormat="1" ht="20.25" customHeight="1" x14ac:dyDescent="0.2">
      <c r="A17" s="58"/>
      <c r="B17" s="62"/>
      <c r="C17" s="59"/>
      <c r="D17" s="59"/>
      <c r="E17" s="59"/>
      <c r="F17" s="59"/>
      <c r="G17" s="59"/>
      <c r="H17" s="59"/>
      <c r="I17" s="59"/>
      <c r="J17" s="56"/>
      <c r="K17" s="57"/>
      <c r="M17" s="39"/>
      <c r="N17" s="39"/>
      <c r="O17" s="39"/>
    </row>
    <row r="18" spans="1:15" s="38" customFormat="1" ht="20.25" customHeight="1" x14ac:dyDescent="0.2">
      <c r="A18" s="58"/>
      <c r="B18" s="63"/>
      <c r="C18" s="59"/>
      <c r="D18" s="59"/>
      <c r="E18" s="59"/>
      <c r="F18" s="59"/>
      <c r="G18" s="59"/>
      <c r="H18" s="59"/>
      <c r="I18" s="59"/>
      <c r="J18" s="56"/>
      <c r="K18" s="57"/>
      <c r="M18" s="39"/>
      <c r="N18" s="39"/>
      <c r="O18" s="39"/>
    </row>
    <row r="19" spans="1:15" s="54" customFormat="1" ht="20.25" customHeight="1" x14ac:dyDescent="0.2">
      <c r="A19" s="58"/>
      <c r="B19" s="53"/>
      <c r="C19" s="59"/>
      <c r="D19" s="59"/>
      <c r="E19" s="59"/>
      <c r="F19" s="59"/>
      <c r="G19" s="59"/>
      <c r="H19" s="59"/>
      <c r="I19" s="59"/>
      <c r="J19" s="56"/>
      <c r="K19" s="57"/>
      <c r="L19" s="38"/>
      <c r="M19" s="39"/>
      <c r="N19" s="39"/>
      <c r="O19" s="39"/>
    </row>
    <row r="20" spans="1:15" s="54" customFormat="1" ht="20.25" customHeight="1" x14ac:dyDescent="0.2">
      <c r="A20" s="58"/>
      <c r="C20" s="59"/>
      <c r="D20" s="59"/>
      <c r="E20" s="59"/>
      <c r="F20" s="59"/>
      <c r="G20" s="59"/>
      <c r="H20" s="59"/>
      <c r="I20" s="59"/>
      <c r="J20" s="56"/>
      <c r="K20" s="57"/>
      <c r="L20" s="38"/>
      <c r="M20" s="39"/>
      <c r="N20" s="39"/>
      <c r="O20" s="39"/>
    </row>
    <row r="21" spans="1:15" s="54" customFormat="1" ht="20.25" customHeight="1" x14ac:dyDescent="0.2">
      <c r="A21" s="58"/>
      <c r="C21" s="59"/>
      <c r="D21" s="59"/>
      <c r="E21" s="59"/>
      <c r="F21" s="59"/>
      <c r="G21" s="59"/>
      <c r="H21" s="59"/>
      <c r="I21" s="59"/>
      <c r="J21" s="56"/>
      <c r="K21" s="57"/>
      <c r="L21" s="38"/>
      <c r="M21" s="39"/>
      <c r="N21" s="39"/>
      <c r="O21" s="39"/>
    </row>
  </sheetData>
  <mergeCells count="3">
    <mergeCell ref="A1:B1"/>
    <mergeCell ref="J1:K1"/>
    <mergeCell ref="B5:K5"/>
  </mergeCells>
  <conditionalFormatting sqref="K6:K13">
    <cfRule type="cellIs" dxfId="42" priority="1" operator="equal">
      <formula>"NEW"</formula>
    </cfRule>
  </conditionalFormatting>
  <printOptions horizontalCentered="1"/>
  <pageMargins left="0.70866141732283472" right="0.70866141732283472" top="0.94488188976377963" bottom="0.74803149606299213" header="0.31496062992125984" footer="0.31496062992125984"/>
  <pageSetup paperSize="9" scale="71"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33EA-3BEA-466F-BDCD-9B9F7FD89608}">
  <dimension ref="A1:N141"/>
  <sheetViews>
    <sheetView zoomScale="70" zoomScaleNormal="70" zoomScaleSheetLayoutView="70" zoomScalePageLayoutView="70" workbookViewId="0"/>
  </sheetViews>
  <sheetFormatPr defaultColWidth="8.7109375" defaultRowHeight="15.75" x14ac:dyDescent="0.25"/>
  <cols>
    <col min="1" max="1" width="8.7109375" style="112"/>
    <col min="2" max="2" width="21" style="98" customWidth="1"/>
    <col min="3" max="3" width="69.140625" style="98" customWidth="1"/>
    <col min="4" max="4" width="21" style="113" bestFit="1" customWidth="1"/>
    <col min="5" max="5" width="16.28515625" style="113" customWidth="1"/>
    <col min="6" max="6" width="10.5703125" style="115" customWidth="1"/>
    <col min="7" max="7" width="16.28515625" style="115" customWidth="1"/>
    <col min="8" max="8" width="3.42578125" style="98" customWidth="1"/>
    <col min="9" max="9" width="16.28515625" style="113" customWidth="1"/>
    <col min="10" max="10" width="10.5703125" style="115" customWidth="1"/>
    <col min="11" max="11" width="16.28515625" style="115" customWidth="1"/>
    <col min="12" max="12" width="11.28515625" style="98" customWidth="1"/>
    <col min="13" max="13" width="11.42578125" style="98" customWidth="1"/>
    <col min="14" max="16384" width="8.7109375" style="98"/>
  </cols>
  <sheetData>
    <row r="1" spans="1:14" s="183" customFormat="1" ht="78.75" customHeight="1" thickBot="1" x14ac:dyDescent="0.35">
      <c r="A1" s="401"/>
      <c r="B1" s="543" t="s">
        <v>187</v>
      </c>
      <c r="C1" s="543"/>
      <c r="D1" s="28" t="s">
        <v>1</v>
      </c>
      <c r="E1" s="28" t="s">
        <v>2</v>
      </c>
      <c r="F1" s="28" t="s">
        <v>3</v>
      </c>
      <c r="G1" s="28" t="s">
        <v>4</v>
      </c>
      <c r="H1" s="28"/>
      <c r="I1" s="28" t="s">
        <v>5</v>
      </c>
      <c r="J1" s="28" t="s">
        <v>3</v>
      </c>
      <c r="K1" s="28" t="s">
        <v>6</v>
      </c>
      <c r="L1" s="544" t="s">
        <v>7</v>
      </c>
      <c r="M1" s="544"/>
    </row>
    <row r="2" spans="1:14" ht="19.5" thickTop="1" thickBot="1" x14ac:dyDescent="0.3">
      <c r="A2" s="96"/>
      <c r="B2" s="99"/>
      <c r="C2" s="402" t="s">
        <v>188</v>
      </c>
      <c r="D2" s="100"/>
      <c r="E2" s="100"/>
      <c r="F2" s="100"/>
      <c r="G2" s="100"/>
      <c r="H2" s="101"/>
      <c r="I2" s="100"/>
      <c r="J2" s="100"/>
      <c r="K2" s="100"/>
      <c r="L2" s="23" t="s">
        <v>8</v>
      </c>
      <c r="M2" s="22" t="s">
        <v>9</v>
      </c>
    </row>
    <row r="3" spans="1:14" ht="17.25" thickTop="1" thickBot="1" x14ac:dyDescent="0.3">
      <c r="A3" s="96">
        <v>1</v>
      </c>
      <c r="B3" s="545" t="s">
        <v>189</v>
      </c>
      <c r="C3" s="102" t="s">
        <v>190</v>
      </c>
      <c r="D3" s="103" t="s">
        <v>191</v>
      </c>
      <c r="E3" s="104">
        <v>196.17000000000002</v>
      </c>
      <c r="F3" s="105">
        <f t="shared" ref="F3:F16" si="0">ROUND(E3*0.2,2)</f>
        <v>39.229999999999997</v>
      </c>
      <c r="G3" s="105">
        <f t="shared" ref="G3:G17" si="1">SUM(E3+F3)</f>
        <v>235.4</v>
      </c>
      <c r="H3" s="106"/>
      <c r="I3" s="104">
        <v>215.79000000000002</v>
      </c>
      <c r="J3" s="105">
        <f t="shared" ref="J3:J17" si="2">ROUND(I3*0.2,2)</f>
        <v>43.16</v>
      </c>
      <c r="K3" s="105">
        <f t="shared" ref="K3:K17" si="3">SUM(I3+J3)</f>
        <v>258.95000000000005</v>
      </c>
      <c r="L3" s="9">
        <f t="shared" ref="L3:L62" si="4">K3-G3</f>
        <v>23.55000000000004</v>
      </c>
      <c r="M3" s="8">
        <f t="shared" ref="M3:M62" si="5">IF(G3="","NEW",L3/G3)</f>
        <v>0.10004248088360254</v>
      </c>
      <c r="N3" s="107"/>
    </row>
    <row r="4" spans="1:14" ht="16.5" thickBot="1" x14ac:dyDescent="0.3">
      <c r="A4" s="96">
        <f t="shared" ref="A4:A43" si="6">1+A3</f>
        <v>2</v>
      </c>
      <c r="B4" s="545"/>
      <c r="C4" s="102" t="s">
        <v>192</v>
      </c>
      <c r="D4" s="103" t="s">
        <v>191</v>
      </c>
      <c r="E4" s="104">
        <v>294.26</v>
      </c>
      <c r="F4" s="105">
        <f t="shared" si="0"/>
        <v>58.85</v>
      </c>
      <c r="G4" s="105">
        <f t="shared" si="1"/>
        <v>353.11</v>
      </c>
      <c r="H4" s="106"/>
      <c r="I4" s="104">
        <v>323.68500000000006</v>
      </c>
      <c r="J4" s="105">
        <f t="shared" si="2"/>
        <v>64.739999999999995</v>
      </c>
      <c r="K4" s="105">
        <f t="shared" si="3"/>
        <v>388.42500000000007</v>
      </c>
      <c r="L4" s="9">
        <f t="shared" si="4"/>
        <v>35.315000000000055</v>
      </c>
      <c r="M4" s="8">
        <f t="shared" si="5"/>
        <v>0.10001132791481424</v>
      </c>
      <c r="N4" s="107"/>
    </row>
    <row r="5" spans="1:14" ht="16.5" thickBot="1" x14ac:dyDescent="0.3">
      <c r="A5" s="96">
        <f t="shared" si="6"/>
        <v>3</v>
      </c>
      <c r="B5" s="545"/>
      <c r="C5" s="102" t="s">
        <v>193</v>
      </c>
      <c r="D5" s="103" t="s">
        <v>191</v>
      </c>
      <c r="E5" s="104">
        <v>392.34000000000003</v>
      </c>
      <c r="F5" s="105">
        <f>ROUND(E5*0.2,2)</f>
        <v>78.47</v>
      </c>
      <c r="G5" s="105">
        <f t="shared" si="1"/>
        <v>470.81000000000006</v>
      </c>
      <c r="H5" s="106"/>
      <c r="I5" s="104">
        <v>431.58000000000004</v>
      </c>
      <c r="J5" s="105">
        <f>ROUND(I5*0.2,2)</f>
        <v>86.32</v>
      </c>
      <c r="K5" s="105">
        <f t="shared" si="3"/>
        <v>517.90000000000009</v>
      </c>
      <c r="L5" s="9">
        <f t="shared" si="4"/>
        <v>47.090000000000032</v>
      </c>
      <c r="M5" s="8">
        <f t="shared" si="5"/>
        <v>0.10001911599158902</v>
      </c>
      <c r="N5" s="107"/>
    </row>
    <row r="6" spans="1:14" ht="16.5" thickBot="1" x14ac:dyDescent="0.3">
      <c r="A6" s="96">
        <f t="shared" si="6"/>
        <v>4</v>
      </c>
      <c r="B6" s="545"/>
      <c r="C6" s="102" t="s">
        <v>194</v>
      </c>
      <c r="D6" s="103" t="s">
        <v>191</v>
      </c>
      <c r="E6" s="104">
        <v>490.43</v>
      </c>
      <c r="F6" s="105">
        <f t="shared" si="0"/>
        <v>98.09</v>
      </c>
      <c r="G6" s="105">
        <f t="shared" si="1"/>
        <v>588.52</v>
      </c>
      <c r="H6" s="106"/>
      <c r="I6" s="104">
        <v>539.47500000000002</v>
      </c>
      <c r="J6" s="105">
        <f t="shared" si="2"/>
        <v>107.9</v>
      </c>
      <c r="K6" s="105">
        <f t="shared" si="3"/>
        <v>647.375</v>
      </c>
      <c r="L6" s="9">
        <f t="shared" si="4"/>
        <v>58.855000000000018</v>
      </c>
      <c r="M6" s="8">
        <f t="shared" si="5"/>
        <v>0.10000509753279416</v>
      </c>
      <c r="N6" s="107"/>
    </row>
    <row r="7" spans="1:14" ht="16.5" thickBot="1" x14ac:dyDescent="0.3">
      <c r="A7" s="96">
        <f t="shared" si="6"/>
        <v>5</v>
      </c>
      <c r="B7" s="545"/>
      <c r="C7" s="102" t="s">
        <v>195</v>
      </c>
      <c r="D7" s="103" t="s">
        <v>191</v>
      </c>
      <c r="E7" s="104">
        <v>588.51</v>
      </c>
      <c r="F7" s="105">
        <f>ROUND(E7*0.2,2)</f>
        <v>117.7</v>
      </c>
      <c r="G7" s="105">
        <f t="shared" si="1"/>
        <v>706.21</v>
      </c>
      <c r="H7" s="106"/>
      <c r="I7" s="104">
        <v>647.37000000000012</v>
      </c>
      <c r="J7" s="105">
        <f t="shared" si="2"/>
        <v>129.47</v>
      </c>
      <c r="K7" s="105">
        <f t="shared" si="3"/>
        <v>776.84000000000015</v>
      </c>
      <c r="L7" s="9">
        <f t="shared" si="4"/>
        <v>70.630000000000109</v>
      </c>
      <c r="M7" s="8">
        <f t="shared" si="5"/>
        <v>0.10001274408462087</v>
      </c>
      <c r="N7" s="107"/>
    </row>
    <row r="8" spans="1:14" ht="16.5" thickBot="1" x14ac:dyDescent="0.3">
      <c r="A8" s="96">
        <f t="shared" si="6"/>
        <v>6</v>
      </c>
      <c r="B8" s="545" t="s">
        <v>196</v>
      </c>
      <c r="C8" s="102" t="s">
        <v>190</v>
      </c>
      <c r="D8" s="103" t="s">
        <v>191</v>
      </c>
      <c r="E8" s="104">
        <v>588.51</v>
      </c>
      <c r="F8" s="105">
        <f>ROUND(E8*0.2,2)</f>
        <v>117.7</v>
      </c>
      <c r="G8" s="105">
        <f t="shared" si="1"/>
        <v>706.21</v>
      </c>
      <c r="H8" s="106"/>
      <c r="I8" s="104">
        <v>647.37000000000012</v>
      </c>
      <c r="J8" s="105">
        <f t="shared" si="2"/>
        <v>129.47</v>
      </c>
      <c r="K8" s="105">
        <f t="shared" si="3"/>
        <v>776.84000000000015</v>
      </c>
      <c r="L8" s="9">
        <f t="shared" si="4"/>
        <v>70.630000000000109</v>
      </c>
      <c r="M8" s="8">
        <f t="shared" si="5"/>
        <v>0.10001274408462087</v>
      </c>
      <c r="N8" s="107"/>
    </row>
    <row r="9" spans="1:14" ht="16.5" thickBot="1" x14ac:dyDescent="0.3">
      <c r="A9" s="96">
        <f t="shared" si="6"/>
        <v>7</v>
      </c>
      <c r="B9" s="545"/>
      <c r="C9" s="102" t="s">
        <v>192</v>
      </c>
      <c r="D9" s="103" t="s">
        <v>191</v>
      </c>
      <c r="E9" s="104">
        <v>882.77</v>
      </c>
      <c r="F9" s="105">
        <f t="shared" si="0"/>
        <v>176.55</v>
      </c>
      <c r="G9" s="105">
        <f t="shared" si="1"/>
        <v>1059.32</v>
      </c>
      <c r="H9" s="106"/>
      <c r="I9" s="104">
        <v>971.05500000000006</v>
      </c>
      <c r="J9" s="105">
        <f t="shared" si="2"/>
        <v>194.21</v>
      </c>
      <c r="K9" s="105">
        <f t="shared" si="3"/>
        <v>1165.2650000000001</v>
      </c>
      <c r="L9" s="9">
        <f t="shared" si="4"/>
        <v>105.94500000000016</v>
      </c>
      <c r="M9" s="8">
        <f t="shared" si="5"/>
        <v>0.10001227202356244</v>
      </c>
      <c r="N9" s="107"/>
    </row>
    <row r="10" spans="1:14" ht="16.5" thickBot="1" x14ac:dyDescent="0.3">
      <c r="A10" s="96">
        <f t="shared" si="6"/>
        <v>8</v>
      </c>
      <c r="B10" s="545"/>
      <c r="C10" s="102" t="s">
        <v>193</v>
      </c>
      <c r="D10" s="103" t="s">
        <v>191</v>
      </c>
      <c r="E10" s="104">
        <v>1177.02</v>
      </c>
      <c r="F10" s="105">
        <f t="shared" si="0"/>
        <v>235.4</v>
      </c>
      <c r="G10" s="105">
        <f t="shared" si="1"/>
        <v>1412.42</v>
      </c>
      <c r="H10" s="106"/>
      <c r="I10" s="104">
        <v>1294.7400000000002</v>
      </c>
      <c r="J10" s="105">
        <f t="shared" si="2"/>
        <v>258.95</v>
      </c>
      <c r="K10" s="105">
        <f t="shared" si="3"/>
        <v>1553.6900000000003</v>
      </c>
      <c r="L10" s="9">
        <f t="shared" si="4"/>
        <v>141.27000000000021</v>
      </c>
      <c r="M10" s="8">
        <f t="shared" si="5"/>
        <v>0.10001982413163238</v>
      </c>
      <c r="N10" s="107"/>
    </row>
    <row r="11" spans="1:14" ht="16.5" thickBot="1" x14ac:dyDescent="0.3">
      <c r="A11" s="96">
        <f t="shared" si="6"/>
        <v>9</v>
      </c>
      <c r="B11" s="545"/>
      <c r="C11" s="102" t="s">
        <v>194</v>
      </c>
      <c r="D11" s="103" t="s">
        <v>191</v>
      </c>
      <c r="E11" s="104">
        <v>1471.28</v>
      </c>
      <c r="F11" s="105">
        <f>ROUND(E11*0.2,2)</f>
        <v>294.26</v>
      </c>
      <c r="G11" s="105">
        <f t="shared" si="1"/>
        <v>1765.54</v>
      </c>
      <c r="H11" s="106"/>
      <c r="I11" s="104">
        <v>1618.4250000000002</v>
      </c>
      <c r="J11" s="105">
        <f>ROUND(I11*0.2,2)</f>
        <v>323.69</v>
      </c>
      <c r="K11" s="105">
        <f t="shared" si="3"/>
        <v>1942.1150000000002</v>
      </c>
      <c r="L11" s="9">
        <f t="shared" si="4"/>
        <v>176.57500000000027</v>
      </c>
      <c r="M11" s="8">
        <f t="shared" si="5"/>
        <v>0.1000118943779242</v>
      </c>
      <c r="N11" s="107"/>
    </row>
    <row r="12" spans="1:14" ht="16.5" thickBot="1" x14ac:dyDescent="0.3">
      <c r="A12" s="96">
        <f t="shared" si="6"/>
        <v>10</v>
      </c>
      <c r="B12" s="545"/>
      <c r="C12" s="102" t="s">
        <v>195</v>
      </c>
      <c r="D12" s="103" t="s">
        <v>191</v>
      </c>
      <c r="E12" s="104">
        <v>1765.53</v>
      </c>
      <c r="F12" s="105">
        <f t="shared" si="0"/>
        <v>353.11</v>
      </c>
      <c r="G12" s="105">
        <f t="shared" si="1"/>
        <v>2118.64</v>
      </c>
      <c r="H12" s="106"/>
      <c r="I12" s="104">
        <v>1942.1100000000001</v>
      </c>
      <c r="J12" s="105">
        <f t="shared" si="2"/>
        <v>388.42</v>
      </c>
      <c r="K12" s="105">
        <f t="shared" si="3"/>
        <v>2330.5300000000002</v>
      </c>
      <c r="L12" s="9">
        <f t="shared" si="4"/>
        <v>211.89000000000033</v>
      </c>
      <c r="M12" s="8">
        <f t="shared" si="5"/>
        <v>0.10001227202356244</v>
      </c>
      <c r="N12" s="107"/>
    </row>
    <row r="13" spans="1:14" ht="16.5" thickBot="1" x14ac:dyDescent="0.3">
      <c r="A13" s="96">
        <f t="shared" si="6"/>
        <v>11</v>
      </c>
      <c r="B13" s="545" t="s">
        <v>197</v>
      </c>
      <c r="C13" s="102" t="s">
        <v>190</v>
      </c>
      <c r="D13" s="103" t="s">
        <v>191</v>
      </c>
      <c r="E13" s="104">
        <v>817.38</v>
      </c>
      <c r="F13" s="105">
        <f t="shared" si="0"/>
        <v>163.47999999999999</v>
      </c>
      <c r="G13" s="105">
        <f t="shared" si="1"/>
        <v>980.86</v>
      </c>
      <c r="H13" s="106"/>
      <c r="I13" s="104">
        <v>899.12500000000011</v>
      </c>
      <c r="J13" s="105">
        <f t="shared" si="2"/>
        <v>179.83</v>
      </c>
      <c r="K13" s="105">
        <f t="shared" si="3"/>
        <v>1078.9550000000002</v>
      </c>
      <c r="L13" s="9">
        <f t="shared" si="4"/>
        <v>98.095000000000141</v>
      </c>
      <c r="M13" s="8">
        <f t="shared" si="5"/>
        <v>0.10000917562139361</v>
      </c>
      <c r="N13" s="107"/>
    </row>
    <row r="14" spans="1:14" ht="16.5" thickBot="1" x14ac:dyDescent="0.3">
      <c r="A14" s="96">
        <f t="shared" si="6"/>
        <v>12</v>
      </c>
      <c r="B14" s="545"/>
      <c r="C14" s="102" t="s">
        <v>192</v>
      </c>
      <c r="D14" s="103" t="s">
        <v>191</v>
      </c>
      <c r="E14" s="104">
        <v>1242.4100000000001</v>
      </c>
      <c r="F14" s="105">
        <f t="shared" si="0"/>
        <v>248.48</v>
      </c>
      <c r="G14" s="105">
        <f t="shared" si="1"/>
        <v>1490.89</v>
      </c>
      <c r="H14" s="106"/>
      <c r="I14" s="104">
        <v>1366.67</v>
      </c>
      <c r="J14" s="105">
        <f t="shared" si="2"/>
        <v>273.33</v>
      </c>
      <c r="K14" s="105">
        <f t="shared" si="3"/>
        <v>1640</v>
      </c>
      <c r="L14" s="9">
        <f t="shared" si="4"/>
        <v>149.1099999999999</v>
      </c>
      <c r="M14" s="8">
        <f t="shared" si="5"/>
        <v>0.10001408554621728</v>
      </c>
      <c r="N14" s="107"/>
    </row>
    <row r="15" spans="1:14" ht="16.5" thickBot="1" x14ac:dyDescent="0.3">
      <c r="A15" s="96">
        <f t="shared" si="6"/>
        <v>13</v>
      </c>
      <c r="B15" s="545"/>
      <c r="C15" s="102" t="s">
        <v>193</v>
      </c>
      <c r="D15" s="103" t="s">
        <v>191</v>
      </c>
      <c r="E15" s="104">
        <v>1602.06</v>
      </c>
      <c r="F15" s="105">
        <f t="shared" si="0"/>
        <v>320.41000000000003</v>
      </c>
      <c r="G15" s="105">
        <f t="shared" si="1"/>
        <v>1922.47</v>
      </c>
      <c r="H15" s="106"/>
      <c r="I15" s="104">
        <v>1762.2850000000001</v>
      </c>
      <c r="J15" s="105">
        <f t="shared" si="2"/>
        <v>352.46</v>
      </c>
      <c r="K15" s="105">
        <f t="shared" si="3"/>
        <v>2114.7449999999999</v>
      </c>
      <c r="L15" s="9">
        <f t="shared" si="4"/>
        <v>192.27499999999986</v>
      </c>
      <c r="M15" s="8">
        <f t="shared" si="5"/>
        <v>0.10001456459658661</v>
      </c>
      <c r="N15" s="107"/>
    </row>
    <row r="16" spans="1:14" ht="16.5" thickBot="1" x14ac:dyDescent="0.3">
      <c r="A16" s="96">
        <f t="shared" si="6"/>
        <v>14</v>
      </c>
      <c r="B16" s="545"/>
      <c r="C16" s="102" t="s">
        <v>194</v>
      </c>
      <c r="D16" s="103" t="s">
        <v>191</v>
      </c>
      <c r="E16" s="104">
        <v>2027.09</v>
      </c>
      <c r="F16" s="105">
        <f t="shared" si="0"/>
        <v>405.42</v>
      </c>
      <c r="G16" s="105">
        <f t="shared" si="1"/>
        <v>2432.5099999999998</v>
      </c>
      <c r="H16" s="106"/>
      <c r="I16" s="104">
        <v>2229.8300000000004</v>
      </c>
      <c r="J16" s="105">
        <f t="shared" si="2"/>
        <v>445.97</v>
      </c>
      <c r="K16" s="105">
        <f t="shared" si="3"/>
        <v>2675.8</v>
      </c>
      <c r="L16" s="9">
        <f t="shared" si="4"/>
        <v>243.29000000000042</v>
      </c>
      <c r="M16" s="8">
        <f t="shared" si="5"/>
        <v>0.10001603282206463</v>
      </c>
      <c r="N16" s="107"/>
    </row>
    <row r="17" spans="1:14" ht="16.5" thickBot="1" x14ac:dyDescent="0.3">
      <c r="A17" s="96">
        <f t="shared" si="6"/>
        <v>15</v>
      </c>
      <c r="B17" s="545"/>
      <c r="C17" s="102" t="s">
        <v>195</v>
      </c>
      <c r="D17" s="103" t="s">
        <v>191</v>
      </c>
      <c r="E17" s="104">
        <v>2419.4299999999998</v>
      </c>
      <c r="F17" s="105">
        <f>ROUND(E17*0.2,2)</f>
        <v>483.89</v>
      </c>
      <c r="G17" s="105">
        <f t="shared" si="1"/>
        <v>2903.3199999999997</v>
      </c>
      <c r="H17" s="106"/>
      <c r="I17" s="104">
        <v>2661.4100000000003</v>
      </c>
      <c r="J17" s="105">
        <f t="shared" si="2"/>
        <v>532.28</v>
      </c>
      <c r="K17" s="105">
        <f t="shared" si="3"/>
        <v>3193.6900000000005</v>
      </c>
      <c r="L17" s="9">
        <f t="shared" si="4"/>
        <v>290.3700000000008</v>
      </c>
      <c r="M17" s="8">
        <f t="shared" si="5"/>
        <v>0.10001308846424123</v>
      </c>
      <c r="N17" s="107"/>
    </row>
    <row r="18" spans="1:14" ht="16.5" thickBot="1" x14ac:dyDescent="0.3">
      <c r="A18" s="96">
        <f t="shared" si="6"/>
        <v>16</v>
      </c>
      <c r="B18" s="545" t="s">
        <v>198</v>
      </c>
      <c r="C18" s="102" t="s">
        <v>190</v>
      </c>
      <c r="D18" s="103" t="s">
        <v>191</v>
      </c>
      <c r="E18" s="546" t="s">
        <v>199</v>
      </c>
      <c r="F18" s="547"/>
      <c r="G18" s="547"/>
      <c r="H18" s="547"/>
      <c r="I18" s="547"/>
      <c r="J18" s="547"/>
      <c r="K18" s="548"/>
      <c r="L18" s="9"/>
      <c r="M18" s="8"/>
      <c r="N18" s="107"/>
    </row>
    <row r="19" spans="1:14" ht="16.5" thickBot="1" x14ac:dyDescent="0.3">
      <c r="A19" s="96">
        <f t="shared" si="6"/>
        <v>17</v>
      </c>
      <c r="B19" s="545"/>
      <c r="C19" s="102" t="s">
        <v>192</v>
      </c>
      <c r="D19" s="103" t="s">
        <v>191</v>
      </c>
      <c r="E19" s="546" t="s">
        <v>199</v>
      </c>
      <c r="F19" s="547"/>
      <c r="G19" s="547"/>
      <c r="H19" s="547"/>
      <c r="I19" s="547"/>
      <c r="J19" s="547"/>
      <c r="K19" s="548"/>
      <c r="L19" s="9"/>
      <c r="M19" s="8"/>
      <c r="N19" s="107"/>
    </row>
    <row r="20" spans="1:14" ht="16.5" thickBot="1" x14ac:dyDescent="0.3">
      <c r="A20" s="96">
        <f t="shared" si="6"/>
        <v>18</v>
      </c>
      <c r="B20" s="545"/>
      <c r="C20" s="102" t="s">
        <v>193</v>
      </c>
      <c r="D20" s="103" t="s">
        <v>191</v>
      </c>
      <c r="E20" s="546" t="s">
        <v>199</v>
      </c>
      <c r="F20" s="547"/>
      <c r="G20" s="547"/>
      <c r="H20" s="547"/>
      <c r="I20" s="547"/>
      <c r="J20" s="547"/>
      <c r="K20" s="548"/>
      <c r="L20" s="9"/>
      <c r="M20" s="8"/>
      <c r="N20" s="107"/>
    </row>
    <row r="21" spans="1:14" ht="16.5" thickBot="1" x14ac:dyDescent="0.3">
      <c r="A21" s="96">
        <f t="shared" si="6"/>
        <v>19</v>
      </c>
      <c r="B21" s="545"/>
      <c r="C21" s="102" t="s">
        <v>194</v>
      </c>
      <c r="D21" s="103" t="s">
        <v>191</v>
      </c>
      <c r="E21" s="546" t="s">
        <v>199</v>
      </c>
      <c r="F21" s="547"/>
      <c r="G21" s="547"/>
      <c r="H21" s="547"/>
      <c r="I21" s="547"/>
      <c r="J21" s="547"/>
      <c r="K21" s="548"/>
      <c r="L21" s="9"/>
      <c r="M21" s="8"/>
      <c r="N21" s="107"/>
    </row>
    <row r="22" spans="1:14" ht="16.5" thickBot="1" x14ac:dyDescent="0.3">
      <c r="A22" s="96">
        <f t="shared" si="6"/>
        <v>20</v>
      </c>
      <c r="B22" s="545"/>
      <c r="C22" s="102" t="s">
        <v>195</v>
      </c>
      <c r="D22" s="103" t="s">
        <v>191</v>
      </c>
      <c r="E22" s="546" t="s">
        <v>199</v>
      </c>
      <c r="F22" s="547"/>
      <c r="G22" s="547"/>
      <c r="H22" s="547"/>
      <c r="I22" s="547"/>
      <c r="J22" s="547"/>
      <c r="K22" s="548"/>
      <c r="L22" s="9"/>
      <c r="M22" s="8"/>
      <c r="N22" s="107"/>
    </row>
    <row r="23" spans="1:14" ht="16.5" thickBot="1" x14ac:dyDescent="0.3">
      <c r="A23" s="96">
        <f t="shared" si="6"/>
        <v>21</v>
      </c>
      <c r="B23" s="545" t="s">
        <v>189</v>
      </c>
      <c r="C23" s="102" t="s">
        <v>200</v>
      </c>
      <c r="D23" s="103" t="s">
        <v>191</v>
      </c>
      <c r="E23" s="104">
        <v>163.47999999999999</v>
      </c>
      <c r="F23" s="105">
        <f t="shared" ref="F23:F37" si="7">ROUND(E23*0.2,2)</f>
        <v>32.700000000000003</v>
      </c>
      <c r="G23" s="108">
        <f t="shared" ref="G23:G37" si="8">SUM(E23+F23)</f>
        <v>196.18</v>
      </c>
      <c r="H23" s="106"/>
      <c r="I23" s="104">
        <v>179.82500000000002</v>
      </c>
      <c r="J23" s="105">
        <f t="shared" ref="J23:J25" si="9">ROUND(I23*0.2,2)</f>
        <v>35.97</v>
      </c>
      <c r="K23" s="108">
        <f t="shared" ref="K23:K37" si="10">SUM(I23+J23)</f>
        <v>215.79500000000002</v>
      </c>
      <c r="L23" s="9">
        <f t="shared" si="4"/>
        <v>19.615000000000009</v>
      </c>
      <c r="M23" s="8">
        <f t="shared" si="5"/>
        <v>9.9984707921296809E-2</v>
      </c>
      <c r="N23" s="107"/>
    </row>
    <row r="24" spans="1:14" ht="16.5" thickBot="1" x14ac:dyDescent="0.3">
      <c r="A24" s="96">
        <f t="shared" si="6"/>
        <v>22</v>
      </c>
      <c r="B24" s="545"/>
      <c r="C24" s="102" t="s">
        <v>201</v>
      </c>
      <c r="D24" s="103" t="s">
        <v>191</v>
      </c>
      <c r="E24" s="104">
        <v>261.56</v>
      </c>
      <c r="F24" s="105">
        <f t="shared" si="7"/>
        <v>52.31</v>
      </c>
      <c r="G24" s="108">
        <f t="shared" si="8"/>
        <v>313.87</v>
      </c>
      <c r="H24" s="106"/>
      <c r="I24" s="104">
        <v>287.72000000000003</v>
      </c>
      <c r="J24" s="105">
        <f t="shared" si="9"/>
        <v>57.54</v>
      </c>
      <c r="K24" s="108">
        <f t="shared" si="10"/>
        <v>345.26000000000005</v>
      </c>
      <c r="L24" s="9">
        <f t="shared" si="4"/>
        <v>31.390000000000043</v>
      </c>
      <c r="M24" s="8">
        <f t="shared" si="5"/>
        <v>0.10000955809730157</v>
      </c>
      <c r="N24" s="107"/>
    </row>
    <row r="25" spans="1:14" ht="16.5" thickBot="1" x14ac:dyDescent="0.3">
      <c r="A25" s="96">
        <f t="shared" si="6"/>
        <v>23</v>
      </c>
      <c r="B25" s="545"/>
      <c r="C25" s="102" t="s">
        <v>202</v>
      </c>
      <c r="D25" s="103" t="s">
        <v>191</v>
      </c>
      <c r="E25" s="104">
        <v>326.95</v>
      </c>
      <c r="F25" s="105">
        <f t="shared" si="7"/>
        <v>65.39</v>
      </c>
      <c r="G25" s="108">
        <f t="shared" si="8"/>
        <v>392.34</v>
      </c>
      <c r="H25" s="106"/>
      <c r="I25" s="104">
        <v>359.65000000000003</v>
      </c>
      <c r="J25" s="105">
        <f t="shared" si="9"/>
        <v>71.930000000000007</v>
      </c>
      <c r="K25" s="108">
        <f t="shared" si="10"/>
        <v>431.58000000000004</v>
      </c>
      <c r="L25" s="9">
        <f t="shared" si="4"/>
        <v>39.240000000000066</v>
      </c>
      <c r="M25" s="8">
        <f t="shared" si="5"/>
        <v>0.10001529285823538</v>
      </c>
      <c r="N25" s="107"/>
    </row>
    <row r="26" spans="1:14" ht="16.5" thickBot="1" x14ac:dyDescent="0.3">
      <c r="A26" s="96">
        <f t="shared" si="6"/>
        <v>24</v>
      </c>
      <c r="B26" s="545"/>
      <c r="C26" s="102" t="s">
        <v>203</v>
      </c>
      <c r="D26" s="103" t="s">
        <v>191</v>
      </c>
      <c r="E26" s="104">
        <v>392.34000000000003</v>
      </c>
      <c r="F26" s="105">
        <f>ROUND(E26*0.2,2)</f>
        <v>78.47</v>
      </c>
      <c r="G26" s="108">
        <f t="shared" si="8"/>
        <v>470.81000000000006</v>
      </c>
      <c r="H26" s="106"/>
      <c r="I26" s="104">
        <v>431.58000000000004</v>
      </c>
      <c r="J26" s="105">
        <f>ROUND(I26*0.2,2)</f>
        <v>86.32</v>
      </c>
      <c r="K26" s="108">
        <f t="shared" si="10"/>
        <v>517.90000000000009</v>
      </c>
      <c r="L26" s="9">
        <f t="shared" si="4"/>
        <v>47.090000000000032</v>
      </c>
      <c r="M26" s="8">
        <f t="shared" si="5"/>
        <v>0.10001911599158902</v>
      </c>
      <c r="N26" s="107"/>
    </row>
    <row r="27" spans="1:14" ht="16.5" thickBot="1" x14ac:dyDescent="0.3">
      <c r="A27" s="96">
        <f t="shared" si="6"/>
        <v>25</v>
      </c>
      <c r="B27" s="545"/>
      <c r="C27" s="102" t="s">
        <v>204</v>
      </c>
      <c r="D27" s="103" t="s">
        <v>191</v>
      </c>
      <c r="E27" s="104">
        <v>490.43</v>
      </c>
      <c r="F27" s="105">
        <f t="shared" si="7"/>
        <v>98.09</v>
      </c>
      <c r="G27" s="108">
        <f t="shared" si="8"/>
        <v>588.52</v>
      </c>
      <c r="H27" s="106"/>
      <c r="I27" s="104">
        <v>539.47500000000002</v>
      </c>
      <c r="J27" s="105">
        <f t="shared" ref="J27:J29" si="11">ROUND(I27*0.2,2)</f>
        <v>107.9</v>
      </c>
      <c r="K27" s="108">
        <f t="shared" si="10"/>
        <v>647.375</v>
      </c>
      <c r="L27" s="9">
        <f t="shared" si="4"/>
        <v>58.855000000000018</v>
      </c>
      <c r="M27" s="8">
        <f t="shared" si="5"/>
        <v>0.10000509753279416</v>
      </c>
      <c r="N27" s="107"/>
    </row>
    <row r="28" spans="1:14" ht="16.5" thickBot="1" x14ac:dyDescent="0.3">
      <c r="A28" s="96">
        <f t="shared" si="6"/>
        <v>26</v>
      </c>
      <c r="B28" s="545" t="s">
        <v>196</v>
      </c>
      <c r="C28" s="102" t="s">
        <v>200</v>
      </c>
      <c r="D28" s="103" t="s">
        <v>191</v>
      </c>
      <c r="E28" s="104">
        <v>490.43</v>
      </c>
      <c r="F28" s="105">
        <f t="shared" si="7"/>
        <v>98.09</v>
      </c>
      <c r="G28" s="108">
        <f t="shared" si="8"/>
        <v>588.52</v>
      </c>
      <c r="H28" s="106"/>
      <c r="I28" s="104">
        <v>539.47500000000002</v>
      </c>
      <c r="J28" s="105">
        <f t="shared" si="11"/>
        <v>107.9</v>
      </c>
      <c r="K28" s="108">
        <f t="shared" si="10"/>
        <v>647.375</v>
      </c>
      <c r="L28" s="9">
        <f t="shared" si="4"/>
        <v>58.855000000000018</v>
      </c>
      <c r="M28" s="8">
        <f t="shared" si="5"/>
        <v>0.10000509753279416</v>
      </c>
      <c r="N28" s="107"/>
    </row>
    <row r="29" spans="1:14" ht="16.5" thickBot="1" x14ac:dyDescent="0.3">
      <c r="A29" s="96">
        <f t="shared" si="6"/>
        <v>27</v>
      </c>
      <c r="B29" s="545"/>
      <c r="C29" s="102" t="s">
        <v>201</v>
      </c>
      <c r="D29" s="103" t="s">
        <v>191</v>
      </c>
      <c r="E29" s="104">
        <v>784.68000000000006</v>
      </c>
      <c r="F29" s="105">
        <f t="shared" si="7"/>
        <v>156.94</v>
      </c>
      <c r="G29" s="108">
        <f t="shared" si="8"/>
        <v>941.62000000000012</v>
      </c>
      <c r="H29" s="106"/>
      <c r="I29" s="104">
        <v>863.16000000000008</v>
      </c>
      <c r="J29" s="105">
        <f t="shared" si="11"/>
        <v>172.63</v>
      </c>
      <c r="K29" s="108">
        <f t="shared" si="10"/>
        <v>1035.79</v>
      </c>
      <c r="L29" s="9">
        <f t="shared" si="4"/>
        <v>94.169999999999845</v>
      </c>
      <c r="M29" s="8">
        <f t="shared" si="5"/>
        <v>0.10000849599626159</v>
      </c>
      <c r="N29" s="107"/>
    </row>
    <row r="30" spans="1:14" ht="16.5" thickBot="1" x14ac:dyDescent="0.3">
      <c r="A30" s="96">
        <f t="shared" si="6"/>
        <v>28</v>
      </c>
      <c r="B30" s="545"/>
      <c r="C30" s="102" t="s">
        <v>202</v>
      </c>
      <c r="D30" s="103" t="s">
        <v>191</v>
      </c>
      <c r="E30" s="104">
        <v>980.85</v>
      </c>
      <c r="F30" s="105">
        <f>ROUND(E30*0.2,2)</f>
        <v>196.17</v>
      </c>
      <c r="G30" s="108">
        <f t="shared" si="8"/>
        <v>1177.02</v>
      </c>
      <c r="H30" s="106"/>
      <c r="I30" s="104">
        <v>1078.95</v>
      </c>
      <c r="J30" s="105">
        <f>ROUND(I30*0.2,2)</f>
        <v>215.79</v>
      </c>
      <c r="K30" s="108">
        <f t="shared" si="10"/>
        <v>1294.74</v>
      </c>
      <c r="L30" s="9">
        <f t="shared" si="4"/>
        <v>117.72000000000003</v>
      </c>
      <c r="M30" s="8">
        <f t="shared" si="5"/>
        <v>0.10001529285823522</v>
      </c>
      <c r="N30" s="107"/>
    </row>
    <row r="31" spans="1:14" ht="16.5" thickBot="1" x14ac:dyDescent="0.3">
      <c r="A31" s="96">
        <f t="shared" si="6"/>
        <v>29</v>
      </c>
      <c r="B31" s="545"/>
      <c r="C31" s="102" t="s">
        <v>203</v>
      </c>
      <c r="D31" s="103" t="s">
        <v>191</v>
      </c>
      <c r="E31" s="104">
        <v>1242.4100000000001</v>
      </c>
      <c r="F31" s="105">
        <f t="shared" si="7"/>
        <v>248.48</v>
      </c>
      <c r="G31" s="108">
        <f t="shared" si="8"/>
        <v>1490.89</v>
      </c>
      <c r="H31" s="106"/>
      <c r="I31" s="104">
        <v>1366.67</v>
      </c>
      <c r="J31" s="105">
        <f t="shared" ref="J31" si="12">ROUND(I31*0.2,2)</f>
        <v>273.33</v>
      </c>
      <c r="K31" s="108">
        <f t="shared" si="10"/>
        <v>1640</v>
      </c>
      <c r="L31" s="9">
        <f t="shared" si="4"/>
        <v>149.1099999999999</v>
      </c>
      <c r="M31" s="8">
        <f t="shared" si="5"/>
        <v>0.10001408554621728</v>
      </c>
      <c r="N31" s="107"/>
    </row>
    <row r="32" spans="1:14" ht="16.5" thickBot="1" x14ac:dyDescent="0.3">
      <c r="A32" s="96">
        <f t="shared" si="6"/>
        <v>30</v>
      </c>
      <c r="B32" s="545"/>
      <c r="C32" s="102" t="s">
        <v>204</v>
      </c>
      <c r="D32" s="103" t="s">
        <v>191</v>
      </c>
      <c r="E32" s="104">
        <v>1471.28</v>
      </c>
      <c r="F32" s="105">
        <f>ROUND(E32*0.2,2)</f>
        <v>294.26</v>
      </c>
      <c r="G32" s="108">
        <f t="shared" si="8"/>
        <v>1765.54</v>
      </c>
      <c r="H32" s="106"/>
      <c r="I32" s="104">
        <v>1618.4250000000002</v>
      </c>
      <c r="J32" s="105">
        <f>ROUND(I32*0.2,2)</f>
        <v>323.69</v>
      </c>
      <c r="K32" s="108">
        <f t="shared" si="10"/>
        <v>1942.1150000000002</v>
      </c>
      <c r="L32" s="9">
        <f t="shared" si="4"/>
        <v>176.57500000000027</v>
      </c>
      <c r="M32" s="8">
        <f t="shared" si="5"/>
        <v>0.1000118943779242</v>
      </c>
      <c r="N32" s="107"/>
    </row>
    <row r="33" spans="1:14" ht="16.5" thickBot="1" x14ac:dyDescent="0.3">
      <c r="A33" s="96">
        <f t="shared" si="6"/>
        <v>31</v>
      </c>
      <c r="B33" s="545" t="s">
        <v>197</v>
      </c>
      <c r="C33" s="102" t="s">
        <v>200</v>
      </c>
      <c r="D33" s="103" t="s">
        <v>191</v>
      </c>
      <c r="E33" s="104">
        <v>686.6</v>
      </c>
      <c r="F33" s="105">
        <f t="shared" si="7"/>
        <v>137.32</v>
      </c>
      <c r="G33" s="108">
        <f t="shared" si="8"/>
        <v>823.92000000000007</v>
      </c>
      <c r="H33" s="106"/>
      <c r="I33" s="104">
        <v>755.2650000000001</v>
      </c>
      <c r="J33" s="105">
        <f t="shared" ref="J33" si="13">ROUND(I33*0.2,2)</f>
        <v>151.05000000000001</v>
      </c>
      <c r="K33" s="108">
        <f t="shared" si="10"/>
        <v>906.31500000000005</v>
      </c>
      <c r="L33" s="9">
        <f t="shared" si="4"/>
        <v>82.394999999999982</v>
      </c>
      <c r="M33" s="8">
        <f t="shared" si="5"/>
        <v>0.10000364113020678</v>
      </c>
      <c r="N33" s="107"/>
    </row>
    <row r="34" spans="1:14" ht="16.5" thickBot="1" x14ac:dyDescent="0.3">
      <c r="A34" s="96">
        <f t="shared" si="6"/>
        <v>32</v>
      </c>
      <c r="B34" s="545"/>
      <c r="C34" s="102" t="s">
        <v>201</v>
      </c>
      <c r="D34" s="103" t="s">
        <v>191</v>
      </c>
      <c r="E34" s="104">
        <v>1013.55</v>
      </c>
      <c r="F34" s="105">
        <f>ROUND(E34*0.2,2)</f>
        <v>202.71</v>
      </c>
      <c r="G34" s="108">
        <f t="shared" si="8"/>
        <v>1216.26</v>
      </c>
      <c r="H34" s="106"/>
      <c r="I34" s="104">
        <v>1114.9150000000002</v>
      </c>
      <c r="J34" s="105">
        <f>ROUND(I34*0.2,2)</f>
        <v>222.98</v>
      </c>
      <c r="K34" s="108">
        <f t="shared" si="10"/>
        <v>1337.8950000000002</v>
      </c>
      <c r="L34" s="9">
        <f t="shared" si="4"/>
        <v>121.63500000000022</v>
      </c>
      <c r="M34" s="8">
        <f t="shared" si="5"/>
        <v>0.10000739973360977</v>
      </c>
      <c r="N34" s="107"/>
    </row>
    <row r="35" spans="1:14" ht="16.5" thickBot="1" x14ac:dyDescent="0.3">
      <c r="A35" s="96">
        <f t="shared" si="6"/>
        <v>33</v>
      </c>
      <c r="B35" s="545"/>
      <c r="C35" s="102" t="s">
        <v>202</v>
      </c>
      <c r="D35" s="103" t="s">
        <v>191</v>
      </c>
      <c r="E35" s="104">
        <v>1340.5</v>
      </c>
      <c r="F35" s="105">
        <f t="shared" si="7"/>
        <v>268.10000000000002</v>
      </c>
      <c r="G35" s="108">
        <f t="shared" si="8"/>
        <v>1608.6</v>
      </c>
      <c r="H35" s="106"/>
      <c r="I35" s="104">
        <v>1474.5650000000001</v>
      </c>
      <c r="J35" s="105">
        <f t="shared" ref="J35:J37" si="14">ROUND(I35*0.2,2)</f>
        <v>294.91000000000003</v>
      </c>
      <c r="K35" s="108">
        <f t="shared" si="10"/>
        <v>1769.4750000000001</v>
      </c>
      <c r="L35" s="9">
        <f t="shared" si="4"/>
        <v>160.87500000000023</v>
      </c>
      <c r="M35" s="8">
        <f t="shared" si="5"/>
        <v>0.10000932487877673</v>
      </c>
      <c r="N35" s="107"/>
    </row>
    <row r="36" spans="1:14" ht="16.5" thickBot="1" x14ac:dyDescent="0.3">
      <c r="A36" s="96">
        <f t="shared" si="6"/>
        <v>34</v>
      </c>
      <c r="B36" s="545"/>
      <c r="C36" s="102" t="s">
        <v>203</v>
      </c>
      <c r="D36" s="103" t="s">
        <v>191</v>
      </c>
      <c r="E36" s="104">
        <v>1667.45</v>
      </c>
      <c r="F36" s="105">
        <f t="shared" si="7"/>
        <v>333.49</v>
      </c>
      <c r="G36" s="108">
        <f t="shared" si="8"/>
        <v>2000.94</v>
      </c>
      <c r="H36" s="106"/>
      <c r="I36" s="104">
        <v>1834.2150000000001</v>
      </c>
      <c r="J36" s="105">
        <f t="shared" si="14"/>
        <v>366.84</v>
      </c>
      <c r="K36" s="108">
        <f t="shared" si="10"/>
        <v>2201.0550000000003</v>
      </c>
      <c r="L36" s="9">
        <f t="shared" si="4"/>
        <v>200.11500000000024</v>
      </c>
      <c r="M36" s="8">
        <f t="shared" si="5"/>
        <v>0.10001049506731848</v>
      </c>
      <c r="N36" s="107"/>
    </row>
    <row r="37" spans="1:14" ht="16.5" thickBot="1" x14ac:dyDescent="0.3">
      <c r="A37" s="96">
        <f t="shared" si="6"/>
        <v>35</v>
      </c>
      <c r="B37" s="545"/>
      <c r="C37" s="102" t="s">
        <v>204</v>
      </c>
      <c r="D37" s="103" t="s">
        <v>191</v>
      </c>
      <c r="E37" s="104">
        <v>2027.09</v>
      </c>
      <c r="F37" s="105">
        <f t="shared" si="7"/>
        <v>405.42</v>
      </c>
      <c r="G37" s="108">
        <f t="shared" si="8"/>
        <v>2432.5099999999998</v>
      </c>
      <c r="H37" s="106"/>
      <c r="I37" s="104">
        <v>2229.8300000000004</v>
      </c>
      <c r="J37" s="105">
        <f t="shared" si="14"/>
        <v>445.97</v>
      </c>
      <c r="K37" s="108">
        <f t="shared" si="10"/>
        <v>2675.8</v>
      </c>
      <c r="L37" s="9">
        <f t="shared" si="4"/>
        <v>243.29000000000042</v>
      </c>
      <c r="M37" s="8">
        <f t="shared" si="5"/>
        <v>0.10001603282206463</v>
      </c>
      <c r="N37" s="107"/>
    </row>
    <row r="38" spans="1:14" ht="16.5" thickBot="1" x14ac:dyDescent="0.3">
      <c r="A38" s="96">
        <f t="shared" si="6"/>
        <v>36</v>
      </c>
      <c r="B38" s="545" t="s">
        <v>198</v>
      </c>
      <c r="C38" s="102" t="s">
        <v>200</v>
      </c>
      <c r="D38" s="103" t="s">
        <v>191</v>
      </c>
      <c r="E38" s="546" t="s">
        <v>199</v>
      </c>
      <c r="F38" s="547"/>
      <c r="G38" s="547"/>
      <c r="H38" s="547"/>
      <c r="I38" s="547"/>
      <c r="J38" s="547"/>
      <c r="K38" s="548"/>
      <c r="L38" s="9"/>
      <c r="M38" s="8"/>
      <c r="N38" s="107"/>
    </row>
    <row r="39" spans="1:14" ht="16.5" thickBot="1" x14ac:dyDescent="0.3">
      <c r="A39" s="96">
        <f t="shared" si="6"/>
        <v>37</v>
      </c>
      <c r="B39" s="545"/>
      <c r="C39" s="102" t="s">
        <v>201</v>
      </c>
      <c r="D39" s="103" t="s">
        <v>191</v>
      </c>
      <c r="E39" s="546" t="s">
        <v>199</v>
      </c>
      <c r="F39" s="547"/>
      <c r="G39" s="547"/>
      <c r="H39" s="547"/>
      <c r="I39" s="547"/>
      <c r="J39" s="547"/>
      <c r="K39" s="548"/>
      <c r="L39" s="9"/>
      <c r="M39" s="8"/>
      <c r="N39" s="107"/>
    </row>
    <row r="40" spans="1:14" ht="16.5" thickBot="1" x14ac:dyDescent="0.3">
      <c r="A40" s="96">
        <f t="shared" si="6"/>
        <v>38</v>
      </c>
      <c r="B40" s="545"/>
      <c r="C40" s="102" t="s">
        <v>202</v>
      </c>
      <c r="D40" s="103" t="s">
        <v>191</v>
      </c>
      <c r="E40" s="546" t="s">
        <v>199</v>
      </c>
      <c r="F40" s="547"/>
      <c r="G40" s="547"/>
      <c r="H40" s="547"/>
      <c r="I40" s="547"/>
      <c r="J40" s="547"/>
      <c r="K40" s="548"/>
      <c r="L40" s="9"/>
      <c r="M40" s="8"/>
      <c r="N40" s="107"/>
    </row>
    <row r="41" spans="1:14" ht="16.5" thickBot="1" x14ac:dyDescent="0.3">
      <c r="A41" s="96">
        <f t="shared" si="6"/>
        <v>39</v>
      </c>
      <c r="B41" s="545"/>
      <c r="C41" s="102" t="s">
        <v>203</v>
      </c>
      <c r="D41" s="103" t="s">
        <v>191</v>
      </c>
      <c r="E41" s="546" t="s">
        <v>199</v>
      </c>
      <c r="F41" s="547"/>
      <c r="G41" s="547"/>
      <c r="H41" s="547"/>
      <c r="I41" s="547"/>
      <c r="J41" s="547"/>
      <c r="K41" s="548"/>
      <c r="L41" s="9"/>
      <c r="M41" s="8"/>
      <c r="N41" s="107"/>
    </row>
    <row r="42" spans="1:14" ht="16.5" thickBot="1" x14ac:dyDescent="0.3">
      <c r="A42" s="96">
        <f t="shared" si="6"/>
        <v>40</v>
      </c>
      <c r="B42" s="545"/>
      <c r="C42" s="102" t="s">
        <v>204</v>
      </c>
      <c r="D42" s="103" t="s">
        <v>191</v>
      </c>
      <c r="E42" s="546" t="s">
        <v>199</v>
      </c>
      <c r="F42" s="547"/>
      <c r="G42" s="547"/>
      <c r="H42" s="547"/>
      <c r="I42" s="547"/>
      <c r="J42" s="547"/>
      <c r="K42" s="548"/>
      <c r="L42" s="9"/>
      <c r="M42" s="8"/>
      <c r="N42" s="107"/>
    </row>
    <row r="43" spans="1:14" ht="17.25" thickBot="1" x14ac:dyDescent="0.3">
      <c r="A43" s="96">
        <f t="shared" si="6"/>
        <v>41</v>
      </c>
      <c r="B43" s="403" t="s">
        <v>205</v>
      </c>
      <c r="C43" s="102" t="s">
        <v>206</v>
      </c>
      <c r="D43" s="103" t="s">
        <v>191</v>
      </c>
      <c r="E43" s="104">
        <v>294.26</v>
      </c>
      <c r="F43" s="105">
        <f>ROUND(E43*0.2,2)</f>
        <v>58.85</v>
      </c>
      <c r="G43" s="109">
        <f>SUM(E43+F43)</f>
        <v>353.11</v>
      </c>
      <c r="H43" s="106"/>
      <c r="I43" s="104">
        <v>323.68500000000006</v>
      </c>
      <c r="J43" s="105">
        <f>ROUND(I43*0.2,2)</f>
        <v>64.739999999999995</v>
      </c>
      <c r="K43" s="109">
        <f>SUM(I43+J43)</f>
        <v>388.42500000000007</v>
      </c>
      <c r="L43" s="9">
        <f t="shared" si="4"/>
        <v>35.315000000000055</v>
      </c>
      <c r="M43" s="8">
        <f t="shared" si="5"/>
        <v>0.10001132791481424</v>
      </c>
      <c r="N43" s="107"/>
    </row>
    <row r="44" spans="1:14" ht="16.5" customHeight="1" thickBot="1" x14ac:dyDescent="0.3">
      <c r="A44" s="96"/>
      <c r="B44" s="403"/>
      <c r="C44" s="402" t="s">
        <v>207</v>
      </c>
      <c r="D44" s="103"/>
      <c r="E44" s="104"/>
      <c r="F44" s="110"/>
      <c r="G44" s="109"/>
      <c r="H44" s="106"/>
      <c r="I44" s="104"/>
      <c r="J44" s="110"/>
      <c r="K44" s="109"/>
      <c r="L44" s="9"/>
      <c r="M44" s="8"/>
      <c r="N44" s="107"/>
    </row>
    <row r="45" spans="1:14" ht="16.5" thickBot="1" x14ac:dyDescent="0.3">
      <c r="A45" s="96">
        <f>1+A43</f>
        <v>42</v>
      </c>
      <c r="B45" s="545" t="s">
        <v>189</v>
      </c>
      <c r="C45" s="102" t="s">
        <v>208</v>
      </c>
      <c r="D45" s="103" t="s">
        <v>191</v>
      </c>
      <c r="E45" s="104">
        <v>130.78</v>
      </c>
      <c r="F45" s="105">
        <f t="shared" ref="F45:F59" si="15">ROUND(E45*0.2,2)</f>
        <v>26.16</v>
      </c>
      <c r="G45" s="109">
        <f t="shared" ref="G45:G62" si="16">SUM(E45+F45)</f>
        <v>156.94</v>
      </c>
      <c r="H45" s="106"/>
      <c r="I45" s="104">
        <v>143.86000000000001</v>
      </c>
      <c r="J45" s="105">
        <f t="shared" ref="J45:J51" si="17">ROUND(I45*0.2,2)</f>
        <v>28.77</v>
      </c>
      <c r="K45" s="109">
        <f t="shared" ref="K45:K62" si="18">SUM(I45+J45)</f>
        <v>172.63000000000002</v>
      </c>
      <c r="L45" s="9">
        <f t="shared" si="4"/>
        <v>15.690000000000026</v>
      </c>
      <c r="M45" s="8">
        <f t="shared" si="5"/>
        <v>9.9974512552568034E-2</v>
      </c>
      <c r="N45" s="107"/>
    </row>
    <row r="46" spans="1:14" ht="16.5" thickBot="1" x14ac:dyDescent="0.3">
      <c r="A46" s="96">
        <f t="shared" ref="A46:A96" si="19">1+A45</f>
        <v>43</v>
      </c>
      <c r="B46" s="545"/>
      <c r="C46" s="102" t="s">
        <v>209</v>
      </c>
      <c r="D46" s="103" t="s">
        <v>191</v>
      </c>
      <c r="E46" s="104">
        <v>196.17000000000002</v>
      </c>
      <c r="F46" s="105">
        <f t="shared" si="15"/>
        <v>39.229999999999997</v>
      </c>
      <c r="G46" s="109">
        <f t="shared" si="16"/>
        <v>235.4</v>
      </c>
      <c r="H46" s="106"/>
      <c r="I46" s="104">
        <v>215.79000000000002</v>
      </c>
      <c r="J46" s="105">
        <f t="shared" si="17"/>
        <v>43.16</v>
      </c>
      <c r="K46" s="109">
        <f t="shared" si="18"/>
        <v>258.95000000000005</v>
      </c>
      <c r="L46" s="9">
        <f t="shared" si="4"/>
        <v>23.55000000000004</v>
      </c>
      <c r="M46" s="8">
        <f t="shared" si="5"/>
        <v>0.10004248088360254</v>
      </c>
      <c r="N46" s="107"/>
    </row>
    <row r="47" spans="1:14" ht="16.5" thickBot="1" x14ac:dyDescent="0.3">
      <c r="A47" s="96">
        <f t="shared" si="19"/>
        <v>44</v>
      </c>
      <c r="B47" s="545"/>
      <c r="C47" s="102" t="s">
        <v>210</v>
      </c>
      <c r="D47" s="103" t="s">
        <v>191</v>
      </c>
      <c r="E47" s="104">
        <v>196.17000000000002</v>
      </c>
      <c r="F47" s="105">
        <f t="shared" si="15"/>
        <v>39.229999999999997</v>
      </c>
      <c r="G47" s="109">
        <f t="shared" si="16"/>
        <v>235.4</v>
      </c>
      <c r="H47" s="106"/>
      <c r="I47" s="104">
        <v>215.79000000000002</v>
      </c>
      <c r="J47" s="105">
        <f t="shared" si="17"/>
        <v>43.16</v>
      </c>
      <c r="K47" s="109">
        <f t="shared" si="18"/>
        <v>258.95000000000005</v>
      </c>
      <c r="L47" s="9">
        <f t="shared" si="4"/>
        <v>23.55000000000004</v>
      </c>
      <c r="M47" s="8">
        <f t="shared" si="5"/>
        <v>0.10004248088360254</v>
      </c>
      <c r="N47" s="107"/>
    </row>
    <row r="48" spans="1:14" ht="16.5" thickBot="1" x14ac:dyDescent="0.3">
      <c r="A48" s="96">
        <f t="shared" si="19"/>
        <v>45</v>
      </c>
      <c r="B48" s="545"/>
      <c r="C48" s="102" t="s">
        <v>211</v>
      </c>
      <c r="D48" s="103" t="s">
        <v>191</v>
      </c>
      <c r="E48" s="104">
        <v>196.17000000000002</v>
      </c>
      <c r="F48" s="105">
        <f t="shared" si="15"/>
        <v>39.229999999999997</v>
      </c>
      <c r="G48" s="109">
        <f t="shared" si="16"/>
        <v>235.4</v>
      </c>
      <c r="H48" s="106"/>
      <c r="I48" s="104">
        <v>215.79000000000002</v>
      </c>
      <c r="J48" s="105">
        <f t="shared" si="17"/>
        <v>43.16</v>
      </c>
      <c r="K48" s="109">
        <f t="shared" si="18"/>
        <v>258.95000000000005</v>
      </c>
      <c r="L48" s="9">
        <f t="shared" si="4"/>
        <v>23.55000000000004</v>
      </c>
      <c r="M48" s="8">
        <f t="shared" si="5"/>
        <v>0.10004248088360254</v>
      </c>
      <c r="N48" s="107"/>
    </row>
    <row r="49" spans="1:14" ht="16.5" thickBot="1" x14ac:dyDescent="0.3">
      <c r="A49" s="96">
        <f t="shared" si="19"/>
        <v>46</v>
      </c>
      <c r="B49" s="545"/>
      <c r="C49" s="102" t="s">
        <v>212</v>
      </c>
      <c r="D49" s="103" t="s">
        <v>191</v>
      </c>
      <c r="E49" s="104">
        <v>98.09</v>
      </c>
      <c r="F49" s="105">
        <f t="shared" si="15"/>
        <v>19.62</v>
      </c>
      <c r="G49" s="109">
        <f t="shared" si="16"/>
        <v>117.71000000000001</v>
      </c>
      <c r="H49" s="106"/>
      <c r="I49" s="104">
        <v>107.89500000000001</v>
      </c>
      <c r="J49" s="105">
        <f t="shared" si="17"/>
        <v>21.58</v>
      </c>
      <c r="K49" s="109">
        <f t="shared" si="18"/>
        <v>129.47500000000002</v>
      </c>
      <c r="L49" s="9">
        <f t="shared" si="4"/>
        <v>11.765000000000015</v>
      </c>
      <c r="M49" s="8">
        <f t="shared" si="5"/>
        <v>9.9949027270410454E-2</v>
      </c>
      <c r="N49" s="107"/>
    </row>
    <row r="50" spans="1:14" ht="16.5" thickBot="1" x14ac:dyDescent="0.3">
      <c r="A50" s="96">
        <f t="shared" si="19"/>
        <v>47</v>
      </c>
      <c r="B50" s="545"/>
      <c r="C50" s="102" t="s">
        <v>213</v>
      </c>
      <c r="D50" s="103" t="s">
        <v>191</v>
      </c>
      <c r="E50" s="104">
        <v>130.78</v>
      </c>
      <c r="F50" s="105">
        <f t="shared" si="15"/>
        <v>26.16</v>
      </c>
      <c r="G50" s="109">
        <f t="shared" si="16"/>
        <v>156.94</v>
      </c>
      <c r="H50" s="106"/>
      <c r="I50" s="104">
        <v>143.86000000000001</v>
      </c>
      <c r="J50" s="105">
        <f t="shared" si="17"/>
        <v>28.77</v>
      </c>
      <c r="K50" s="109">
        <f t="shared" si="18"/>
        <v>172.63000000000002</v>
      </c>
      <c r="L50" s="9">
        <f t="shared" si="4"/>
        <v>15.690000000000026</v>
      </c>
      <c r="M50" s="8">
        <f t="shared" si="5"/>
        <v>9.9974512552568034E-2</v>
      </c>
      <c r="N50" s="107"/>
    </row>
    <row r="51" spans="1:14" ht="16.5" thickBot="1" x14ac:dyDescent="0.3">
      <c r="A51" s="96">
        <f t="shared" si="19"/>
        <v>48</v>
      </c>
      <c r="B51" s="545" t="s">
        <v>196</v>
      </c>
      <c r="C51" s="102" t="s">
        <v>208</v>
      </c>
      <c r="D51" s="103" t="s">
        <v>191</v>
      </c>
      <c r="E51" s="104">
        <v>490.43</v>
      </c>
      <c r="F51" s="105">
        <f t="shared" si="15"/>
        <v>98.09</v>
      </c>
      <c r="G51" s="109">
        <f t="shared" si="16"/>
        <v>588.52</v>
      </c>
      <c r="H51" s="106"/>
      <c r="I51" s="104">
        <v>539.47500000000002</v>
      </c>
      <c r="J51" s="105">
        <f t="shared" si="17"/>
        <v>107.9</v>
      </c>
      <c r="K51" s="109">
        <f t="shared" si="18"/>
        <v>647.375</v>
      </c>
      <c r="L51" s="9">
        <f t="shared" si="4"/>
        <v>58.855000000000018</v>
      </c>
      <c r="M51" s="8">
        <f t="shared" si="5"/>
        <v>0.10000509753279416</v>
      </c>
      <c r="N51" s="107"/>
    </row>
    <row r="52" spans="1:14" ht="16.5" thickBot="1" x14ac:dyDescent="0.3">
      <c r="A52" s="96">
        <f t="shared" si="19"/>
        <v>49</v>
      </c>
      <c r="B52" s="545"/>
      <c r="C52" s="102" t="s">
        <v>209</v>
      </c>
      <c r="D52" s="103" t="s">
        <v>191</v>
      </c>
      <c r="E52" s="104">
        <v>555.82000000000005</v>
      </c>
      <c r="F52" s="105">
        <f>ROUND(E52*0.2,2)+0.01</f>
        <v>111.17</v>
      </c>
      <c r="G52" s="109">
        <f t="shared" si="16"/>
        <v>666.99</v>
      </c>
      <c r="H52" s="106"/>
      <c r="I52" s="104">
        <v>611.40500000000009</v>
      </c>
      <c r="J52" s="105">
        <f>ROUND(I52*0.2,2)+0.01</f>
        <v>122.29</v>
      </c>
      <c r="K52" s="109">
        <f t="shared" si="18"/>
        <v>733.69500000000005</v>
      </c>
      <c r="L52" s="9">
        <f t="shared" si="4"/>
        <v>66.705000000000041</v>
      </c>
      <c r="M52" s="8">
        <f t="shared" si="5"/>
        <v>0.10000899563711606</v>
      </c>
      <c r="N52" s="107"/>
    </row>
    <row r="53" spans="1:14" ht="16.5" thickBot="1" x14ac:dyDescent="0.3">
      <c r="A53" s="96">
        <f t="shared" si="19"/>
        <v>50</v>
      </c>
      <c r="B53" s="545"/>
      <c r="C53" s="102" t="s">
        <v>210</v>
      </c>
      <c r="D53" s="103" t="s">
        <v>191</v>
      </c>
      <c r="E53" s="104">
        <v>555.82000000000005</v>
      </c>
      <c r="F53" s="105">
        <f>ROUND(E53*0.2,2)+0.01</f>
        <v>111.17</v>
      </c>
      <c r="G53" s="109">
        <f t="shared" si="16"/>
        <v>666.99</v>
      </c>
      <c r="H53" s="106"/>
      <c r="I53" s="104">
        <v>611.40500000000009</v>
      </c>
      <c r="J53" s="105">
        <f>ROUND(I53*0.2,2)+0.01</f>
        <v>122.29</v>
      </c>
      <c r="K53" s="109">
        <f t="shared" si="18"/>
        <v>733.69500000000005</v>
      </c>
      <c r="L53" s="9">
        <f t="shared" si="4"/>
        <v>66.705000000000041</v>
      </c>
      <c r="M53" s="8">
        <f t="shared" si="5"/>
        <v>0.10000899563711606</v>
      </c>
      <c r="N53" s="107"/>
    </row>
    <row r="54" spans="1:14" ht="16.5" thickBot="1" x14ac:dyDescent="0.3">
      <c r="A54" s="96">
        <f t="shared" si="19"/>
        <v>51</v>
      </c>
      <c r="B54" s="545"/>
      <c r="C54" s="102" t="s">
        <v>211</v>
      </c>
      <c r="D54" s="103" t="s">
        <v>191</v>
      </c>
      <c r="E54" s="104">
        <v>621.21</v>
      </c>
      <c r="F54" s="105">
        <f t="shared" si="15"/>
        <v>124.24</v>
      </c>
      <c r="G54" s="109">
        <f t="shared" si="16"/>
        <v>745.45</v>
      </c>
      <c r="H54" s="106"/>
      <c r="I54" s="104">
        <v>683.33500000000004</v>
      </c>
      <c r="J54" s="105">
        <f t="shared" ref="J54:J55" si="20">ROUND(I54*0.2,2)</f>
        <v>136.66999999999999</v>
      </c>
      <c r="K54" s="109">
        <f t="shared" si="18"/>
        <v>820.005</v>
      </c>
      <c r="L54" s="9">
        <f t="shared" si="4"/>
        <v>74.55499999999995</v>
      </c>
      <c r="M54" s="8">
        <f t="shared" si="5"/>
        <v>0.10001341471594331</v>
      </c>
      <c r="N54" s="107"/>
    </row>
    <row r="55" spans="1:14" ht="16.5" thickBot="1" x14ac:dyDescent="0.3">
      <c r="A55" s="96">
        <f t="shared" si="19"/>
        <v>52</v>
      </c>
      <c r="B55" s="545"/>
      <c r="C55" s="102" t="s">
        <v>212</v>
      </c>
      <c r="D55" s="103" t="s">
        <v>191</v>
      </c>
      <c r="E55" s="104">
        <v>294.26</v>
      </c>
      <c r="F55" s="105">
        <f t="shared" si="15"/>
        <v>58.85</v>
      </c>
      <c r="G55" s="109">
        <f t="shared" si="16"/>
        <v>353.11</v>
      </c>
      <c r="H55" s="106"/>
      <c r="I55" s="104">
        <v>323.68500000000006</v>
      </c>
      <c r="J55" s="105">
        <f t="shared" si="20"/>
        <v>64.739999999999995</v>
      </c>
      <c r="K55" s="109">
        <f t="shared" si="18"/>
        <v>388.42500000000007</v>
      </c>
      <c r="L55" s="9">
        <f t="shared" si="4"/>
        <v>35.315000000000055</v>
      </c>
      <c r="M55" s="8">
        <f t="shared" si="5"/>
        <v>0.10001132791481424</v>
      </c>
      <c r="N55" s="107"/>
    </row>
    <row r="56" spans="1:14" ht="16.5" thickBot="1" x14ac:dyDescent="0.3">
      <c r="A56" s="96">
        <f t="shared" si="19"/>
        <v>53</v>
      </c>
      <c r="B56" s="545"/>
      <c r="C56" s="102" t="s">
        <v>213</v>
      </c>
      <c r="D56" s="103" t="s">
        <v>191</v>
      </c>
      <c r="E56" s="104">
        <v>392.34000000000003</v>
      </c>
      <c r="F56" s="105">
        <f>ROUND(E56*0.2,2)</f>
        <v>78.47</v>
      </c>
      <c r="G56" s="109">
        <f t="shared" si="16"/>
        <v>470.81000000000006</v>
      </c>
      <c r="H56" s="106"/>
      <c r="I56" s="104">
        <v>431.58000000000004</v>
      </c>
      <c r="J56" s="105">
        <f>ROUND(I56*0.2,2)</f>
        <v>86.32</v>
      </c>
      <c r="K56" s="109">
        <f t="shared" si="18"/>
        <v>517.90000000000009</v>
      </c>
      <c r="L56" s="9">
        <f t="shared" si="4"/>
        <v>47.090000000000032</v>
      </c>
      <c r="M56" s="8">
        <f t="shared" si="5"/>
        <v>0.10001911599158902</v>
      </c>
      <c r="N56" s="107"/>
    </row>
    <row r="57" spans="1:14" ht="16.5" thickBot="1" x14ac:dyDescent="0.3">
      <c r="A57" s="96">
        <f t="shared" si="19"/>
        <v>54</v>
      </c>
      <c r="B57" s="545" t="s">
        <v>197</v>
      </c>
      <c r="C57" s="102" t="s">
        <v>208</v>
      </c>
      <c r="D57" s="103" t="s">
        <v>191</v>
      </c>
      <c r="E57" s="104">
        <v>653.9</v>
      </c>
      <c r="F57" s="105">
        <f t="shared" si="15"/>
        <v>130.78</v>
      </c>
      <c r="G57" s="109">
        <f t="shared" si="16"/>
        <v>784.68</v>
      </c>
      <c r="H57" s="106"/>
      <c r="I57" s="104">
        <v>719.30000000000007</v>
      </c>
      <c r="J57" s="105">
        <f t="shared" ref="J57:J59" si="21">ROUND(I57*0.2,2)</f>
        <v>143.86000000000001</v>
      </c>
      <c r="K57" s="109">
        <f t="shared" si="18"/>
        <v>863.16000000000008</v>
      </c>
      <c r="L57" s="9">
        <f t="shared" si="4"/>
        <v>78.480000000000132</v>
      </c>
      <c r="M57" s="8">
        <f t="shared" si="5"/>
        <v>0.10001529285823538</v>
      </c>
      <c r="N57" s="107"/>
    </row>
    <row r="58" spans="1:14" ht="16.5" thickBot="1" x14ac:dyDescent="0.3">
      <c r="A58" s="96">
        <f t="shared" si="19"/>
        <v>55</v>
      </c>
      <c r="B58" s="545"/>
      <c r="C58" s="102" t="s">
        <v>209</v>
      </c>
      <c r="D58" s="103" t="s">
        <v>191</v>
      </c>
      <c r="E58" s="104">
        <v>784.68000000000006</v>
      </c>
      <c r="F58" s="105">
        <f t="shared" si="15"/>
        <v>156.94</v>
      </c>
      <c r="G58" s="109">
        <f t="shared" si="16"/>
        <v>941.62000000000012</v>
      </c>
      <c r="H58" s="106"/>
      <c r="I58" s="104">
        <v>863.16000000000008</v>
      </c>
      <c r="J58" s="105">
        <f t="shared" si="21"/>
        <v>172.63</v>
      </c>
      <c r="K58" s="109">
        <f t="shared" si="18"/>
        <v>1035.79</v>
      </c>
      <c r="L58" s="9">
        <f t="shared" si="4"/>
        <v>94.169999999999845</v>
      </c>
      <c r="M58" s="8">
        <f t="shared" si="5"/>
        <v>0.10000849599626159</v>
      </c>
      <c r="N58" s="107"/>
    </row>
    <row r="59" spans="1:14" ht="16.5" thickBot="1" x14ac:dyDescent="0.3">
      <c r="A59" s="96">
        <f t="shared" si="19"/>
        <v>56</v>
      </c>
      <c r="B59" s="545"/>
      <c r="C59" s="102" t="s">
        <v>210</v>
      </c>
      <c r="D59" s="103" t="s">
        <v>191</v>
      </c>
      <c r="E59" s="104">
        <v>784.68000000000006</v>
      </c>
      <c r="F59" s="105">
        <f t="shared" si="15"/>
        <v>156.94</v>
      </c>
      <c r="G59" s="109">
        <f t="shared" si="16"/>
        <v>941.62000000000012</v>
      </c>
      <c r="H59" s="106"/>
      <c r="I59" s="104">
        <v>863.16000000000008</v>
      </c>
      <c r="J59" s="105">
        <f t="shared" si="21"/>
        <v>172.63</v>
      </c>
      <c r="K59" s="109">
        <f t="shared" si="18"/>
        <v>1035.79</v>
      </c>
      <c r="L59" s="9">
        <f t="shared" si="4"/>
        <v>94.169999999999845</v>
      </c>
      <c r="M59" s="8">
        <f t="shared" si="5"/>
        <v>0.10000849599626159</v>
      </c>
      <c r="N59" s="107"/>
    </row>
    <row r="60" spans="1:14" ht="16.5" thickBot="1" x14ac:dyDescent="0.3">
      <c r="A60" s="96">
        <f t="shared" si="19"/>
        <v>57</v>
      </c>
      <c r="B60" s="545"/>
      <c r="C60" s="102" t="s">
        <v>211</v>
      </c>
      <c r="D60" s="103" t="s">
        <v>191</v>
      </c>
      <c r="E60" s="104">
        <v>850.07</v>
      </c>
      <c r="F60" s="105">
        <f>ROUND(E60*0.2,2)-0.01</f>
        <v>170</v>
      </c>
      <c r="G60" s="109">
        <f t="shared" si="16"/>
        <v>1020.07</v>
      </c>
      <c r="H60" s="106"/>
      <c r="I60" s="104">
        <v>935.09000000000015</v>
      </c>
      <c r="J60" s="105">
        <f>ROUND(I60*0.2,2)-0.01</f>
        <v>187.01000000000002</v>
      </c>
      <c r="K60" s="109">
        <f t="shared" si="18"/>
        <v>1122.1000000000001</v>
      </c>
      <c r="L60" s="9">
        <f t="shared" si="4"/>
        <v>102.03000000000009</v>
      </c>
      <c r="M60" s="8">
        <f t="shared" si="5"/>
        <v>0.10002254747223238</v>
      </c>
      <c r="N60" s="107"/>
    </row>
    <row r="61" spans="1:14" ht="16.5" thickBot="1" x14ac:dyDescent="0.3">
      <c r="A61" s="96">
        <f t="shared" si="19"/>
        <v>58</v>
      </c>
      <c r="B61" s="545"/>
      <c r="C61" s="102" t="s">
        <v>212</v>
      </c>
      <c r="D61" s="103" t="s">
        <v>191</v>
      </c>
      <c r="E61" s="104">
        <v>425.04</v>
      </c>
      <c r="F61" s="105">
        <f>ROUND(E61*0.2,2)+0.01</f>
        <v>85.02000000000001</v>
      </c>
      <c r="G61" s="109">
        <f t="shared" si="16"/>
        <v>510.06000000000006</v>
      </c>
      <c r="H61" s="106"/>
      <c r="I61" s="104">
        <v>467.54500000000007</v>
      </c>
      <c r="J61" s="105">
        <f>ROUND(I61*0.2,2)+0.01</f>
        <v>93.52000000000001</v>
      </c>
      <c r="K61" s="109">
        <f t="shared" si="18"/>
        <v>561.06500000000005</v>
      </c>
      <c r="L61" s="9">
        <f t="shared" si="4"/>
        <v>51.004999999999995</v>
      </c>
      <c r="M61" s="8">
        <f t="shared" si="5"/>
        <v>9.9998039446339629E-2</v>
      </c>
      <c r="N61" s="107"/>
    </row>
    <row r="62" spans="1:14" ht="16.5" thickBot="1" x14ac:dyDescent="0.3">
      <c r="A62" s="96">
        <f t="shared" si="19"/>
        <v>59</v>
      </c>
      <c r="B62" s="545"/>
      <c r="C62" s="102" t="s">
        <v>213</v>
      </c>
      <c r="D62" s="103" t="s">
        <v>191</v>
      </c>
      <c r="E62" s="104">
        <v>555.82000000000005</v>
      </c>
      <c r="F62" s="105">
        <f>ROUND(E62*0.2,2)+0.01</f>
        <v>111.17</v>
      </c>
      <c r="G62" s="109">
        <f t="shared" si="16"/>
        <v>666.99</v>
      </c>
      <c r="H62" s="106"/>
      <c r="I62" s="104">
        <v>611.40500000000009</v>
      </c>
      <c r="J62" s="105">
        <f>ROUND(I62*0.2,2)+0.01</f>
        <v>122.29</v>
      </c>
      <c r="K62" s="109">
        <f t="shared" si="18"/>
        <v>733.69500000000005</v>
      </c>
      <c r="L62" s="9">
        <f t="shared" si="4"/>
        <v>66.705000000000041</v>
      </c>
      <c r="M62" s="8">
        <f t="shared" si="5"/>
        <v>0.10000899563711606</v>
      </c>
      <c r="N62" s="107"/>
    </row>
    <row r="63" spans="1:14" ht="16.5" thickBot="1" x14ac:dyDescent="0.3">
      <c r="A63" s="96">
        <f t="shared" si="19"/>
        <v>60</v>
      </c>
      <c r="B63" s="545" t="s">
        <v>198</v>
      </c>
      <c r="C63" s="102" t="s">
        <v>208</v>
      </c>
      <c r="D63" s="103" t="s">
        <v>191</v>
      </c>
      <c r="E63" s="546" t="s">
        <v>199</v>
      </c>
      <c r="F63" s="547"/>
      <c r="G63" s="547"/>
      <c r="H63" s="547"/>
      <c r="I63" s="547"/>
      <c r="J63" s="547"/>
      <c r="K63" s="548"/>
      <c r="L63" s="9"/>
      <c r="M63" s="8"/>
      <c r="N63" s="107"/>
    </row>
    <row r="64" spans="1:14" ht="16.5" thickBot="1" x14ac:dyDescent="0.3">
      <c r="A64" s="96">
        <f t="shared" si="19"/>
        <v>61</v>
      </c>
      <c r="B64" s="545"/>
      <c r="C64" s="102" t="s">
        <v>209</v>
      </c>
      <c r="D64" s="103" t="s">
        <v>191</v>
      </c>
      <c r="E64" s="546" t="s">
        <v>199</v>
      </c>
      <c r="F64" s="547"/>
      <c r="G64" s="547"/>
      <c r="H64" s="547"/>
      <c r="I64" s="547"/>
      <c r="J64" s="547"/>
      <c r="K64" s="548"/>
      <c r="L64" s="9"/>
      <c r="M64" s="8"/>
      <c r="N64" s="107"/>
    </row>
    <row r="65" spans="1:14" ht="16.5" thickBot="1" x14ac:dyDescent="0.3">
      <c r="A65" s="96">
        <f t="shared" si="19"/>
        <v>62</v>
      </c>
      <c r="B65" s="545"/>
      <c r="C65" s="102" t="s">
        <v>210</v>
      </c>
      <c r="D65" s="103" t="s">
        <v>191</v>
      </c>
      <c r="E65" s="546" t="s">
        <v>199</v>
      </c>
      <c r="F65" s="547"/>
      <c r="G65" s="547"/>
      <c r="H65" s="547"/>
      <c r="I65" s="547"/>
      <c r="J65" s="547"/>
      <c r="K65" s="548"/>
      <c r="L65" s="9"/>
      <c r="M65" s="8"/>
      <c r="N65" s="107"/>
    </row>
    <row r="66" spans="1:14" ht="16.5" thickBot="1" x14ac:dyDescent="0.3">
      <c r="A66" s="96">
        <f t="shared" si="19"/>
        <v>63</v>
      </c>
      <c r="B66" s="545"/>
      <c r="C66" s="102" t="s">
        <v>211</v>
      </c>
      <c r="D66" s="103" t="s">
        <v>191</v>
      </c>
      <c r="E66" s="546" t="s">
        <v>199</v>
      </c>
      <c r="F66" s="547"/>
      <c r="G66" s="547"/>
      <c r="H66" s="547"/>
      <c r="I66" s="547"/>
      <c r="J66" s="547"/>
      <c r="K66" s="548"/>
      <c r="L66" s="9"/>
      <c r="M66" s="8"/>
      <c r="N66" s="107"/>
    </row>
    <row r="67" spans="1:14" ht="16.5" thickBot="1" x14ac:dyDescent="0.3">
      <c r="A67" s="96">
        <f t="shared" si="19"/>
        <v>64</v>
      </c>
      <c r="B67" s="545"/>
      <c r="C67" s="102" t="s">
        <v>212</v>
      </c>
      <c r="D67" s="103" t="s">
        <v>191</v>
      </c>
      <c r="E67" s="546" t="s">
        <v>199</v>
      </c>
      <c r="F67" s="547"/>
      <c r="G67" s="547"/>
      <c r="H67" s="547"/>
      <c r="I67" s="547"/>
      <c r="J67" s="547"/>
      <c r="K67" s="548"/>
      <c r="L67" s="9"/>
      <c r="M67" s="8"/>
      <c r="N67" s="107"/>
    </row>
    <row r="68" spans="1:14" ht="16.5" thickBot="1" x14ac:dyDescent="0.3">
      <c r="A68" s="96">
        <f t="shared" si="19"/>
        <v>65</v>
      </c>
      <c r="B68" s="545"/>
      <c r="C68" s="102" t="s">
        <v>213</v>
      </c>
      <c r="D68" s="103" t="s">
        <v>191</v>
      </c>
      <c r="E68" s="546" t="s">
        <v>199</v>
      </c>
      <c r="F68" s="547"/>
      <c r="G68" s="547"/>
      <c r="H68" s="547"/>
      <c r="I68" s="547"/>
      <c r="J68" s="547"/>
      <c r="K68" s="548"/>
      <c r="L68" s="9"/>
      <c r="M68" s="8"/>
      <c r="N68" s="107"/>
    </row>
    <row r="69" spans="1:14" ht="16.5" thickBot="1" x14ac:dyDescent="0.3">
      <c r="A69" s="96">
        <f t="shared" si="19"/>
        <v>66</v>
      </c>
      <c r="B69" s="545" t="s">
        <v>189</v>
      </c>
      <c r="C69" s="102" t="s">
        <v>214</v>
      </c>
      <c r="D69" s="103" t="s">
        <v>191</v>
      </c>
      <c r="E69" s="104">
        <v>163.47999999999999</v>
      </c>
      <c r="F69" s="105">
        <f t="shared" ref="F69:F74" si="22">ROUND(E69*0.2,2)</f>
        <v>32.700000000000003</v>
      </c>
      <c r="G69" s="108">
        <f t="shared" ref="G69:G74" si="23">SUM(E69+F69)</f>
        <v>196.18</v>
      </c>
      <c r="H69" s="106"/>
      <c r="I69" s="104">
        <v>179.82500000000002</v>
      </c>
      <c r="J69" s="105">
        <f t="shared" ref="J69:J71" si="24">ROUND(I69*0.2,2)</f>
        <v>35.97</v>
      </c>
      <c r="K69" s="108">
        <f t="shared" ref="K69:K74" si="25">SUM(I69+J69)</f>
        <v>215.79500000000002</v>
      </c>
      <c r="L69" s="9">
        <f t="shared" ref="L69:L129" si="26">K69-G69</f>
        <v>19.615000000000009</v>
      </c>
      <c r="M69" s="8">
        <f t="shared" ref="M69:M129" si="27">IF(G69="","NEW",L69/G69)</f>
        <v>9.9984707921296809E-2</v>
      </c>
      <c r="N69" s="107"/>
    </row>
    <row r="70" spans="1:14" ht="16.5" thickBot="1" x14ac:dyDescent="0.3">
      <c r="A70" s="96">
        <f t="shared" si="19"/>
        <v>67</v>
      </c>
      <c r="B70" s="545"/>
      <c r="C70" s="102" t="s">
        <v>215</v>
      </c>
      <c r="D70" s="103" t="s">
        <v>191</v>
      </c>
      <c r="E70" s="104">
        <v>98.09</v>
      </c>
      <c r="F70" s="105">
        <f t="shared" si="22"/>
        <v>19.62</v>
      </c>
      <c r="G70" s="108">
        <f t="shared" si="23"/>
        <v>117.71000000000001</v>
      </c>
      <c r="H70" s="106"/>
      <c r="I70" s="104">
        <v>107.89500000000001</v>
      </c>
      <c r="J70" s="105">
        <f t="shared" si="24"/>
        <v>21.58</v>
      </c>
      <c r="K70" s="108">
        <f t="shared" si="25"/>
        <v>129.47500000000002</v>
      </c>
      <c r="L70" s="9">
        <f t="shared" si="26"/>
        <v>11.765000000000015</v>
      </c>
      <c r="M70" s="8">
        <f t="shared" si="27"/>
        <v>9.9949027270410454E-2</v>
      </c>
      <c r="N70" s="107"/>
    </row>
    <row r="71" spans="1:14" ht="16.5" thickBot="1" x14ac:dyDescent="0.3">
      <c r="A71" s="96">
        <f t="shared" si="19"/>
        <v>68</v>
      </c>
      <c r="B71" s="545" t="s">
        <v>196</v>
      </c>
      <c r="C71" s="102" t="s">
        <v>214</v>
      </c>
      <c r="D71" s="103" t="s">
        <v>191</v>
      </c>
      <c r="E71" s="104">
        <v>523.12</v>
      </c>
      <c r="F71" s="105">
        <f t="shared" si="22"/>
        <v>104.62</v>
      </c>
      <c r="G71" s="108">
        <f t="shared" si="23"/>
        <v>627.74</v>
      </c>
      <c r="H71" s="106"/>
      <c r="I71" s="104">
        <v>575.44000000000005</v>
      </c>
      <c r="J71" s="105">
        <f t="shared" si="24"/>
        <v>115.09</v>
      </c>
      <c r="K71" s="108">
        <f t="shared" si="25"/>
        <v>690.53000000000009</v>
      </c>
      <c r="L71" s="9">
        <f t="shared" si="26"/>
        <v>62.790000000000077</v>
      </c>
      <c r="M71" s="8">
        <f t="shared" si="27"/>
        <v>0.10002548825947061</v>
      </c>
      <c r="N71" s="107"/>
    </row>
    <row r="72" spans="1:14" ht="16.5" thickBot="1" x14ac:dyDescent="0.3">
      <c r="A72" s="96">
        <f t="shared" si="19"/>
        <v>69</v>
      </c>
      <c r="B72" s="545"/>
      <c r="C72" s="102" t="s">
        <v>215</v>
      </c>
      <c r="D72" s="103" t="s">
        <v>191</v>
      </c>
      <c r="E72" s="104">
        <v>228.87</v>
      </c>
      <c r="F72" s="105">
        <f>ROUND(E72*0.2,2)+0.01</f>
        <v>45.78</v>
      </c>
      <c r="G72" s="108">
        <f t="shared" si="23"/>
        <v>274.64999999999998</v>
      </c>
      <c r="H72" s="106"/>
      <c r="I72" s="104">
        <v>251.75500000000002</v>
      </c>
      <c r="J72" s="105">
        <f>ROUND(I72*0.2,2)+0.01</f>
        <v>50.36</v>
      </c>
      <c r="K72" s="108">
        <f t="shared" si="25"/>
        <v>302.11500000000001</v>
      </c>
      <c r="L72" s="9">
        <f t="shared" si="26"/>
        <v>27.465000000000032</v>
      </c>
      <c r="M72" s="8">
        <f t="shared" si="27"/>
        <v>0.10000000000000013</v>
      </c>
      <c r="N72" s="107"/>
    </row>
    <row r="73" spans="1:14" ht="16.5" thickBot="1" x14ac:dyDescent="0.3">
      <c r="A73" s="96">
        <f t="shared" si="19"/>
        <v>70</v>
      </c>
      <c r="B73" s="545" t="s">
        <v>197</v>
      </c>
      <c r="C73" s="102" t="s">
        <v>214</v>
      </c>
      <c r="D73" s="103" t="s">
        <v>191</v>
      </c>
      <c r="E73" s="104">
        <v>719.29</v>
      </c>
      <c r="F73" s="105">
        <f>ROUND(E73*0.2,2)+0.01</f>
        <v>143.87</v>
      </c>
      <c r="G73" s="108">
        <f t="shared" si="23"/>
        <v>863.16</v>
      </c>
      <c r="H73" s="106"/>
      <c r="I73" s="104">
        <v>791.23</v>
      </c>
      <c r="J73" s="105">
        <f>ROUND(I73*0.2,2)+0.01</f>
        <v>158.26</v>
      </c>
      <c r="K73" s="108">
        <f t="shared" si="25"/>
        <v>949.49</v>
      </c>
      <c r="L73" s="9">
        <f t="shared" si="26"/>
        <v>86.330000000000041</v>
      </c>
      <c r="M73" s="8">
        <f t="shared" si="27"/>
        <v>0.10001621947263549</v>
      </c>
      <c r="N73" s="107"/>
    </row>
    <row r="74" spans="1:14" ht="16.5" thickBot="1" x14ac:dyDescent="0.3">
      <c r="A74" s="96">
        <f t="shared" si="19"/>
        <v>71</v>
      </c>
      <c r="B74" s="545"/>
      <c r="C74" s="102" t="s">
        <v>215</v>
      </c>
      <c r="D74" s="103" t="s">
        <v>191</v>
      </c>
      <c r="E74" s="104">
        <v>359.65</v>
      </c>
      <c r="F74" s="105">
        <f t="shared" si="22"/>
        <v>71.930000000000007</v>
      </c>
      <c r="G74" s="108">
        <f t="shared" si="23"/>
        <v>431.58</v>
      </c>
      <c r="H74" s="106"/>
      <c r="I74" s="104">
        <v>395.61500000000001</v>
      </c>
      <c r="J74" s="105">
        <f t="shared" ref="J74" si="28">ROUND(I74*0.2,2)</f>
        <v>79.12</v>
      </c>
      <c r="K74" s="108">
        <f t="shared" si="25"/>
        <v>474.73500000000001</v>
      </c>
      <c r="L74" s="9">
        <f t="shared" si="26"/>
        <v>43.15500000000003</v>
      </c>
      <c r="M74" s="8">
        <f t="shared" si="27"/>
        <v>9.999304879744203E-2</v>
      </c>
      <c r="N74" s="107"/>
    </row>
    <row r="75" spans="1:14" ht="16.5" thickBot="1" x14ac:dyDescent="0.3">
      <c r="A75" s="96">
        <f t="shared" si="19"/>
        <v>72</v>
      </c>
      <c r="B75" s="545" t="s">
        <v>198</v>
      </c>
      <c r="C75" s="102" t="s">
        <v>214</v>
      </c>
      <c r="D75" s="103" t="s">
        <v>191</v>
      </c>
      <c r="E75" s="546" t="s">
        <v>199</v>
      </c>
      <c r="F75" s="547"/>
      <c r="G75" s="547"/>
      <c r="H75" s="547"/>
      <c r="I75" s="547"/>
      <c r="J75" s="547"/>
      <c r="K75" s="548"/>
      <c r="L75" s="9"/>
      <c r="M75" s="8"/>
      <c r="N75" s="107"/>
    </row>
    <row r="76" spans="1:14" ht="16.5" thickBot="1" x14ac:dyDescent="0.3">
      <c r="A76" s="96">
        <f t="shared" si="19"/>
        <v>73</v>
      </c>
      <c r="B76" s="545"/>
      <c r="C76" s="102" t="s">
        <v>215</v>
      </c>
      <c r="D76" s="103" t="s">
        <v>191</v>
      </c>
      <c r="E76" s="546" t="s">
        <v>199</v>
      </c>
      <c r="F76" s="547"/>
      <c r="G76" s="547"/>
      <c r="H76" s="547"/>
      <c r="I76" s="547"/>
      <c r="J76" s="547"/>
      <c r="K76" s="548"/>
      <c r="L76" s="9"/>
      <c r="M76" s="8"/>
      <c r="N76" s="107"/>
    </row>
    <row r="77" spans="1:14" ht="16.5" thickBot="1" x14ac:dyDescent="0.3">
      <c r="A77" s="96">
        <f t="shared" si="19"/>
        <v>74</v>
      </c>
      <c r="B77" s="545" t="s">
        <v>189</v>
      </c>
      <c r="C77" s="102" t="s">
        <v>216</v>
      </c>
      <c r="D77" s="103" t="s">
        <v>191</v>
      </c>
      <c r="E77" s="104">
        <v>98.09</v>
      </c>
      <c r="F77" s="105">
        <f t="shared" ref="F77:F91" si="29">ROUND(E77*0.2,2)</f>
        <v>19.62</v>
      </c>
      <c r="G77" s="108">
        <f t="shared" ref="G77:G91" si="30">SUM(E77+F77)</f>
        <v>117.71000000000001</v>
      </c>
      <c r="H77" s="106"/>
      <c r="I77" s="104">
        <v>107.89500000000001</v>
      </c>
      <c r="J77" s="105">
        <f t="shared" ref="J77:J86" si="31">ROUND(I77*0.2,2)</f>
        <v>21.58</v>
      </c>
      <c r="K77" s="108">
        <f t="shared" ref="K77:K91" si="32">SUM(I77+J77)</f>
        <v>129.47500000000002</v>
      </c>
      <c r="L77" s="9">
        <f t="shared" si="26"/>
        <v>11.765000000000015</v>
      </c>
      <c r="M77" s="8">
        <f t="shared" si="27"/>
        <v>9.9949027270410454E-2</v>
      </c>
      <c r="N77" s="107"/>
    </row>
    <row r="78" spans="1:14" ht="16.5" thickBot="1" x14ac:dyDescent="0.3">
      <c r="A78" s="96">
        <f t="shared" si="19"/>
        <v>75</v>
      </c>
      <c r="B78" s="545"/>
      <c r="C78" s="102" t="s">
        <v>217</v>
      </c>
      <c r="D78" s="103" t="s">
        <v>191</v>
      </c>
      <c r="E78" s="104">
        <v>98.09</v>
      </c>
      <c r="F78" s="105">
        <f t="shared" si="29"/>
        <v>19.62</v>
      </c>
      <c r="G78" s="108">
        <f t="shared" si="30"/>
        <v>117.71000000000001</v>
      </c>
      <c r="H78" s="106"/>
      <c r="I78" s="104">
        <v>107.89500000000001</v>
      </c>
      <c r="J78" s="105">
        <f t="shared" si="31"/>
        <v>21.58</v>
      </c>
      <c r="K78" s="108">
        <f t="shared" si="32"/>
        <v>129.47500000000002</v>
      </c>
      <c r="L78" s="9">
        <f t="shared" si="26"/>
        <v>11.765000000000015</v>
      </c>
      <c r="M78" s="8">
        <f t="shared" si="27"/>
        <v>9.9949027270410454E-2</v>
      </c>
      <c r="N78" s="107"/>
    </row>
    <row r="79" spans="1:14" ht="16.5" thickBot="1" x14ac:dyDescent="0.3">
      <c r="A79" s="96">
        <f t="shared" si="19"/>
        <v>76</v>
      </c>
      <c r="B79" s="545"/>
      <c r="C79" s="102" t="s">
        <v>218</v>
      </c>
      <c r="D79" s="103" t="s">
        <v>191</v>
      </c>
      <c r="E79" s="104">
        <v>98.09</v>
      </c>
      <c r="F79" s="105">
        <f t="shared" si="29"/>
        <v>19.62</v>
      </c>
      <c r="G79" s="108">
        <f t="shared" si="30"/>
        <v>117.71000000000001</v>
      </c>
      <c r="H79" s="106"/>
      <c r="I79" s="104">
        <v>107.89500000000001</v>
      </c>
      <c r="J79" s="105">
        <f t="shared" si="31"/>
        <v>21.58</v>
      </c>
      <c r="K79" s="108">
        <f t="shared" si="32"/>
        <v>129.47500000000002</v>
      </c>
      <c r="L79" s="9">
        <f t="shared" si="26"/>
        <v>11.765000000000015</v>
      </c>
      <c r="M79" s="8">
        <f t="shared" si="27"/>
        <v>9.9949027270410454E-2</v>
      </c>
      <c r="N79" s="107"/>
    </row>
    <row r="80" spans="1:14" ht="16.5" thickBot="1" x14ac:dyDescent="0.3">
      <c r="A80" s="96">
        <f t="shared" si="19"/>
        <v>77</v>
      </c>
      <c r="B80" s="545"/>
      <c r="C80" s="102" t="s">
        <v>219</v>
      </c>
      <c r="D80" s="103" t="s">
        <v>191</v>
      </c>
      <c r="E80" s="104">
        <v>130.78</v>
      </c>
      <c r="F80" s="105">
        <f t="shared" si="29"/>
        <v>26.16</v>
      </c>
      <c r="G80" s="108">
        <f t="shared" si="30"/>
        <v>156.94</v>
      </c>
      <c r="H80" s="106"/>
      <c r="I80" s="104">
        <v>143.86000000000001</v>
      </c>
      <c r="J80" s="105">
        <f t="shared" si="31"/>
        <v>28.77</v>
      </c>
      <c r="K80" s="108">
        <f t="shared" si="32"/>
        <v>172.63000000000002</v>
      </c>
      <c r="L80" s="9">
        <f t="shared" si="26"/>
        <v>15.690000000000026</v>
      </c>
      <c r="M80" s="8">
        <f t="shared" si="27"/>
        <v>9.9974512552568034E-2</v>
      </c>
      <c r="N80" s="107"/>
    </row>
    <row r="81" spans="1:14" ht="16.5" thickBot="1" x14ac:dyDescent="0.3">
      <c r="A81" s="96">
        <f t="shared" si="19"/>
        <v>78</v>
      </c>
      <c r="B81" s="545"/>
      <c r="C81" s="102" t="s">
        <v>220</v>
      </c>
      <c r="D81" s="103" t="s">
        <v>191</v>
      </c>
      <c r="E81" s="104">
        <v>130.78</v>
      </c>
      <c r="F81" s="105">
        <f t="shared" si="29"/>
        <v>26.16</v>
      </c>
      <c r="G81" s="108">
        <f t="shared" si="30"/>
        <v>156.94</v>
      </c>
      <c r="H81" s="106"/>
      <c r="I81" s="104">
        <v>143.86000000000001</v>
      </c>
      <c r="J81" s="105">
        <f t="shared" si="31"/>
        <v>28.77</v>
      </c>
      <c r="K81" s="108">
        <f t="shared" si="32"/>
        <v>172.63000000000002</v>
      </c>
      <c r="L81" s="9">
        <f t="shared" si="26"/>
        <v>15.690000000000026</v>
      </c>
      <c r="M81" s="8">
        <f t="shared" si="27"/>
        <v>9.9974512552568034E-2</v>
      </c>
      <c r="N81" s="107"/>
    </row>
    <row r="82" spans="1:14" ht="16.5" thickBot="1" x14ac:dyDescent="0.3">
      <c r="A82" s="96">
        <f t="shared" si="19"/>
        <v>79</v>
      </c>
      <c r="B82" s="545" t="s">
        <v>196</v>
      </c>
      <c r="C82" s="102" t="s">
        <v>216</v>
      </c>
      <c r="D82" s="103" t="s">
        <v>191</v>
      </c>
      <c r="E82" s="104">
        <v>130.78</v>
      </c>
      <c r="F82" s="105">
        <f t="shared" si="29"/>
        <v>26.16</v>
      </c>
      <c r="G82" s="108">
        <f t="shared" si="30"/>
        <v>156.94</v>
      </c>
      <c r="H82" s="106"/>
      <c r="I82" s="104">
        <v>143.86000000000001</v>
      </c>
      <c r="J82" s="105">
        <f t="shared" si="31"/>
        <v>28.77</v>
      </c>
      <c r="K82" s="108">
        <f t="shared" si="32"/>
        <v>172.63000000000002</v>
      </c>
      <c r="L82" s="9">
        <f t="shared" si="26"/>
        <v>15.690000000000026</v>
      </c>
      <c r="M82" s="8">
        <f t="shared" si="27"/>
        <v>9.9974512552568034E-2</v>
      </c>
      <c r="N82" s="107"/>
    </row>
    <row r="83" spans="1:14" ht="16.5" thickBot="1" x14ac:dyDescent="0.3">
      <c r="A83" s="96">
        <f t="shared" si="19"/>
        <v>80</v>
      </c>
      <c r="B83" s="545"/>
      <c r="C83" s="102" t="s">
        <v>217</v>
      </c>
      <c r="D83" s="103" t="s">
        <v>191</v>
      </c>
      <c r="E83" s="104">
        <v>130.78</v>
      </c>
      <c r="F83" s="105">
        <f t="shared" si="29"/>
        <v>26.16</v>
      </c>
      <c r="G83" s="108">
        <f t="shared" si="30"/>
        <v>156.94</v>
      </c>
      <c r="H83" s="106"/>
      <c r="I83" s="104">
        <v>143.86000000000001</v>
      </c>
      <c r="J83" s="105">
        <f t="shared" si="31"/>
        <v>28.77</v>
      </c>
      <c r="K83" s="108">
        <f t="shared" si="32"/>
        <v>172.63000000000002</v>
      </c>
      <c r="L83" s="9">
        <f t="shared" si="26"/>
        <v>15.690000000000026</v>
      </c>
      <c r="M83" s="8">
        <f t="shared" si="27"/>
        <v>9.9974512552568034E-2</v>
      </c>
      <c r="N83" s="107"/>
    </row>
    <row r="84" spans="1:14" ht="16.5" thickBot="1" x14ac:dyDescent="0.3">
      <c r="A84" s="96">
        <f t="shared" si="19"/>
        <v>81</v>
      </c>
      <c r="B84" s="545"/>
      <c r="C84" s="102" t="s">
        <v>221</v>
      </c>
      <c r="D84" s="103" t="s">
        <v>191</v>
      </c>
      <c r="E84" s="104">
        <v>130.78</v>
      </c>
      <c r="F84" s="105">
        <f t="shared" si="29"/>
        <v>26.16</v>
      </c>
      <c r="G84" s="108">
        <f t="shared" si="30"/>
        <v>156.94</v>
      </c>
      <c r="H84" s="106"/>
      <c r="I84" s="104">
        <v>143.86000000000001</v>
      </c>
      <c r="J84" s="105">
        <f t="shared" si="31"/>
        <v>28.77</v>
      </c>
      <c r="K84" s="108">
        <f t="shared" si="32"/>
        <v>172.63000000000002</v>
      </c>
      <c r="L84" s="9">
        <f t="shared" si="26"/>
        <v>15.690000000000026</v>
      </c>
      <c r="M84" s="8">
        <f t="shared" si="27"/>
        <v>9.9974512552568034E-2</v>
      </c>
      <c r="N84" s="107"/>
    </row>
    <row r="85" spans="1:14" ht="16.5" thickBot="1" x14ac:dyDescent="0.3">
      <c r="A85" s="96">
        <f t="shared" si="19"/>
        <v>82</v>
      </c>
      <c r="B85" s="545"/>
      <c r="C85" s="102" t="s">
        <v>219</v>
      </c>
      <c r="D85" s="103" t="s">
        <v>191</v>
      </c>
      <c r="E85" s="104">
        <v>261.56</v>
      </c>
      <c r="F85" s="105">
        <f t="shared" si="29"/>
        <v>52.31</v>
      </c>
      <c r="G85" s="108">
        <f t="shared" si="30"/>
        <v>313.87</v>
      </c>
      <c r="H85" s="106"/>
      <c r="I85" s="104">
        <v>287.72000000000003</v>
      </c>
      <c r="J85" s="105">
        <f t="shared" si="31"/>
        <v>57.54</v>
      </c>
      <c r="K85" s="108">
        <f t="shared" si="32"/>
        <v>345.26000000000005</v>
      </c>
      <c r="L85" s="9">
        <f t="shared" si="26"/>
        <v>31.390000000000043</v>
      </c>
      <c r="M85" s="8">
        <f t="shared" si="27"/>
        <v>0.10000955809730157</v>
      </c>
      <c r="N85" s="107"/>
    </row>
    <row r="86" spans="1:14" ht="16.5" thickBot="1" x14ac:dyDescent="0.3">
      <c r="A86" s="96">
        <f t="shared" si="19"/>
        <v>83</v>
      </c>
      <c r="B86" s="545"/>
      <c r="C86" s="102" t="s">
        <v>220</v>
      </c>
      <c r="D86" s="103" t="s">
        <v>191</v>
      </c>
      <c r="E86" s="104">
        <v>523.12</v>
      </c>
      <c r="F86" s="105">
        <f t="shared" si="29"/>
        <v>104.62</v>
      </c>
      <c r="G86" s="108">
        <f t="shared" si="30"/>
        <v>627.74</v>
      </c>
      <c r="H86" s="106"/>
      <c r="I86" s="104">
        <v>575.44000000000005</v>
      </c>
      <c r="J86" s="105">
        <f t="shared" si="31"/>
        <v>115.09</v>
      </c>
      <c r="K86" s="108">
        <f t="shared" si="32"/>
        <v>690.53000000000009</v>
      </c>
      <c r="L86" s="9">
        <f t="shared" si="26"/>
        <v>62.790000000000077</v>
      </c>
      <c r="M86" s="8">
        <f t="shared" si="27"/>
        <v>0.10002548825947061</v>
      </c>
      <c r="N86" s="107"/>
    </row>
    <row r="87" spans="1:14" ht="16.5" thickBot="1" x14ac:dyDescent="0.3">
      <c r="A87" s="96">
        <f t="shared" si="19"/>
        <v>84</v>
      </c>
      <c r="B87" s="545" t="s">
        <v>197</v>
      </c>
      <c r="C87" s="102" t="s">
        <v>216</v>
      </c>
      <c r="D87" s="103" t="s">
        <v>191</v>
      </c>
      <c r="E87" s="104">
        <v>228.87</v>
      </c>
      <c r="F87" s="105">
        <f>ROUND(E87*0.2,2)+0.01</f>
        <v>45.78</v>
      </c>
      <c r="G87" s="108">
        <f t="shared" si="30"/>
        <v>274.64999999999998</v>
      </c>
      <c r="H87" s="106"/>
      <c r="I87" s="104">
        <v>251.75500000000002</v>
      </c>
      <c r="J87" s="105">
        <f>ROUND(I87*0.2,2)+0.01</f>
        <v>50.36</v>
      </c>
      <c r="K87" s="108">
        <f t="shared" si="32"/>
        <v>302.11500000000001</v>
      </c>
      <c r="L87" s="9">
        <f t="shared" si="26"/>
        <v>27.465000000000032</v>
      </c>
      <c r="M87" s="8">
        <f t="shared" si="27"/>
        <v>0.10000000000000013</v>
      </c>
      <c r="N87" s="107"/>
    </row>
    <row r="88" spans="1:14" ht="16.5" thickBot="1" x14ac:dyDescent="0.3">
      <c r="A88" s="96">
        <f t="shared" si="19"/>
        <v>85</v>
      </c>
      <c r="B88" s="545"/>
      <c r="C88" s="102" t="s">
        <v>222</v>
      </c>
      <c r="D88" s="103" t="s">
        <v>191</v>
      </c>
      <c r="E88" s="104">
        <v>228.87</v>
      </c>
      <c r="F88" s="105">
        <f t="shared" ref="F88:F90" si="33">ROUND(E88*0.2,2)+0.01</f>
        <v>45.78</v>
      </c>
      <c r="G88" s="108">
        <f t="shared" si="30"/>
        <v>274.64999999999998</v>
      </c>
      <c r="H88" s="106"/>
      <c r="I88" s="104">
        <v>251.75500000000002</v>
      </c>
      <c r="J88" s="105">
        <f t="shared" ref="J88:J90" si="34">ROUND(I88*0.2,2)+0.01</f>
        <v>50.36</v>
      </c>
      <c r="K88" s="108">
        <f t="shared" si="32"/>
        <v>302.11500000000001</v>
      </c>
      <c r="L88" s="9">
        <f t="shared" si="26"/>
        <v>27.465000000000032</v>
      </c>
      <c r="M88" s="8">
        <f t="shared" si="27"/>
        <v>0.10000000000000013</v>
      </c>
      <c r="N88" s="107"/>
    </row>
    <row r="89" spans="1:14" ht="16.5" thickBot="1" x14ac:dyDescent="0.3">
      <c r="A89" s="96">
        <f t="shared" si="19"/>
        <v>86</v>
      </c>
      <c r="B89" s="545"/>
      <c r="C89" s="102" t="s">
        <v>218</v>
      </c>
      <c r="D89" s="103" t="s">
        <v>191</v>
      </c>
      <c r="E89" s="104">
        <v>228.87</v>
      </c>
      <c r="F89" s="105">
        <f t="shared" si="33"/>
        <v>45.78</v>
      </c>
      <c r="G89" s="108">
        <f t="shared" si="30"/>
        <v>274.64999999999998</v>
      </c>
      <c r="H89" s="106"/>
      <c r="I89" s="104">
        <v>251.75500000000002</v>
      </c>
      <c r="J89" s="105">
        <f t="shared" si="34"/>
        <v>50.36</v>
      </c>
      <c r="K89" s="108">
        <f t="shared" si="32"/>
        <v>302.11500000000001</v>
      </c>
      <c r="L89" s="9">
        <f t="shared" si="26"/>
        <v>27.465000000000032</v>
      </c>
      <c r="M89" s="8">
        <f t="shared" si="27"/>
        <v>0.10000000000000013</v>
      </c>
      <c r="N89" s="107"/>
    </row>
    <row r="90" spans="1:14" ht="16.5" thickBot="1" x14ac:dyDescent="0.3">
      <c r="A90" s="96">
        <f t="shared" si="19"/>
        <v>87</v>
      </c>
      <c r="B90" s="545"/>
      <c r="C90" s="102" t="s">
        <v>219</v>
      </c>
      <c r="D90" s="103" t="s">
        <v>191</v>
      </c>
      <c r="E90" s="104">
        <v>425.04</v>
      </c>
      <c r="F90" s="105">
        <f t="shared" si="33"/>
        <v>85.02000000000001</v>
      </c>
      <c r="G90" s="108">
        <f t="shared" si="30"/>
        <v>510.06000000000006</v>
      </c>
      <c r="H90" s="106"/>
      <c r="I90" s="104">
        <v>467.54500000000007</v>
      </c>
      <c r="J90" s="105">
        <f t="shared" si="34"/>
        <v>93.52000000000001</v>
      </c>
      <c r="K90" s="108">
        <f t="shared" si="32"/>
        <v>561.06500000000005</v>
      </c>
      <c r="L90" s="9">
        <f t="shared" si="26"/>
        <v>51.004999999999995</v>
      </c>
      <c r="M90" s="8">
        <f t="shared" si="27"/>
        <v>9.9998039446339629E-2</v>
      </c>
      <c r="N90" s="107"/>
    </row>
    <row r="91" spans="1:14" ht="16.5" thickBot="1" x14ac:dyDescent="0.3">
      <c r="A91" s="96">
        <f t="shared" si="19"/>
        <v>88</v>
      </c>
      <c r="B91" s="545"/>
      <c r="C91" s="102" t="s">
        <v>220</v>
      </c>
      <c r="D91" s="103" t="s">
        <v>191</v>
      </c>
      <c r="E91" s="104">
        <v>686.6</v>
      </c>
      <c r="F91" s="105">
        <f t="shared" si="29"/>
        <v>137.32</v>
      </c>
      <c r="G91" s="108">
        <f t="shared" si="30"/>
        <v>823.92000000000007</v>
      </c>
      <c r="H91" s="106"/>
      <c r="I91" s="104">
        <v>755.2650000000001</v>
      </c>
      <c r="J91" s="105">
        <f t="shared" ref="J91" si="35">ROUND(I91*0.2,2)</f>
        <v>151.05000000000001</v>
      </c>
      <c r="K91" s="108">
        <f t="shared" si="32"/>
        <v>906.31500000000005</v>
      </c>
      <c r="L91" s="9">
        <f t="shared" si="26"/>
        <v>82.394999999999982</v>
      </c>
      <c r="M91" s="8">
        <f t="shared" si="27"/>
        <v>0.10000364113020678</v>
      </c>
      <c r="N91" s="107"/>
    </row>
    <row r="92" spans="1:14" ht="16.5" thickBot="1" x14ac:dyDescent="0.3">
      <c r="A92" s="96">
        <f t="shared" si="19"/>
        <v>89</v>
      </c>
      <c r="B92" s="545" t="s">
        <v>198</v>
      </c>
      <c r="C92" s="102" t="s">
        <v>216</v>
      </c>
      <c r="D92" s="103" t="s">
        <v>191</v>
      </c>
      <c r="E92" s="546" t="s">
        <v>199</v>
      </c>
      <c r="F92" s="547"/>
      <c r="G92" s="547"/>
      <c r="H92" s="547"/>
      <c r="I92" s="547"/>
      <c r="J92" s="547"/>
      <c r="K92" s="548"/>
      <c r="L92" s="9"/>
      <c r="M92" s="8"/>
      <c r="N92" s="107"/>
    </row>
    <row r="93" spans="1:14" ht="16.5" thickBot="1" x14ac:dyDescent="0.3">
      <c r="A93" s="96">
        <f t="shared" si="19"/>
        <v>90</v>
      </c>
      <c r="B93" s="545"/>
      <c r="C93" s="102" t="s">
        <v>217</v>
      </c>
      <c r="D93" s="103" t="s">
        <v>191</v>
      </c>
      <c r="E93" s="546" t="s">
        <v>199</v>
      </c>
      <c r="F93" s="547"/>
      <c r="G93" s="547"/>
      <c r="H93" s="547"/>
      <c r="I93" s="547"/>
      <c r="J93" s="547"/>
      <c r="K93" s="548"/>
      <c r="L93" s="9"/>
      <c r="M93" s="8"/>
      <c r="N93" s="107"/>
    </row>
    <row r="94" spans="1:14" ht="16.5" thickBot="1" x14ac:dyDescent="0.3">
      <c r="A94" s="96">
        <f t="shared" si="19"/>
        <v>91</v>
      </c>
      <c r="B94" s="545"/>
      <c r="C94" s="102" t="s">
        <v>218</v>
      </c>
      <c r="D94" s="103" t="s">
        <v>191</v>
      </c>
      <c r="E94" s="546" t="s">
        <v>199</v>
      </c>
      <c r="F94" s="547"/>
      <c r="G94" s="547"/>
      <c r="H94" s="547"/>
      <c r="I94" s="547"/>
      <c r="J94" s="547"/>
      <c r="K94" s="548"/>
      <c r="L94" s="9"/>
      <c r="M94" s="8"/>
      <c r="N94" s="107"/>
    </row>
    <row r="95" spans="1:14" ht="16.5" thickBot="1" x14ac:dyDescent="0.3">
      <c r="A95" s="96">
        <f t="shared" si="19"/>
        <v>92</v>
      </c>
      <c r="B95" s="545"/>
      <c r="C95" s="102" t="s">
        <v>219</v>
      </c>
      <c r="D95" s="103" t="s">
        <v>191</v>
      </c>
      <c r="E95" s="546" t="s">
        <v>199</v>
      </c>
      <c r="F95" s="547"/>
      <c r="G95" s="547"/>
      <c r="H95" s="547"/>
      <c r="I95" s="547"/>
      <c r="J95" s="547"/>
      <c r="K95" s="548"/>
      <c r="L95" s="9"/>
      <c r="M95" s="8"/>
      <c r="N95" s="107"/>
    </row>
    <row r="96" spans="1:14" ht="16.5" thickBot="1" x14ac:dyDescent="0.3">
      <c r="A96" s="96">
        <f t="shared" si="19"/>
        <v>93</v>
      </c>
      <c r="B96" s="545"/>
      <c r="C96" s="102" t="s">
        <v>220</v>
      </c>
      <c r="D96" s="103" t="s">
        <v>191</v>
      </c>
      <c r="E96" s="546" t="s">
        <v>199</v>
      </c>
      <c r="F96" s="547"/>
      <c r="G96" s="547"/>
      <c r="H96" s="547"/>
      <c r="I96" s="547"/>
      <c r="J96" s="547"/>
      <c r="K96" s="548"/>
      <c r="L96" s="9"/>
      <c r="M96" s="8"/>
      <c r="N96" s="107"/>
    </row>
    <row r="97" spans="1:14" ht="18.75" thickBot="1" x14ac:dyDescent="0.3">
      <c r="A97" s="96"/>
      <c r="B97" s="403"/>
      <c r="C97" s="395" t="s">
        <v>223</v>
      </c>
      <c r="D97" s="103"/>
      <c r="E97" s="104"/>
      <c r="F97" s="108"/>
      <c r="G97" s="108"/>
      <c r="H97" s="106"/>
      <c r="I97" s="104"/>
      <c r="J97" s="108"/>
      <c r="K97" s="108"/>
      <c r="L97" s="9"/>
      <c r="M97" s="8"/>
      <c r="N97" s="107"/>
    </row>
    <row r="98" spans="1:14" ht="16.5" thickBot="1" x14ac:dyDescent="0.3">
      <c r="A98" s="96">
        <f>A96+1</f>
        <v>94</v>
      </c>
      <c r="B98" s="545" t="s">
        <v>189</v>
      </c>
      <c r="C98" s="102" t="s">
        <v>208</v>
      </c>
      <c r="D98" s="103" t="s">
        <v>191</v>
      </c>
      <c r="E98" s="104">
        <v>196.17000000000002</v>
      </c>
      <c r="F98" s="105">
        <f t="shared" ref="F98" si="36">ROUND(E98*0.2,2)</f>
        <v>39.229999999999997</v>
      </c>
      <c r="G98" s="108">
        <f t="shared" ref="G98:G105" si="37">SUM(E98+F98)</f>
        <v>235.4</v>
      </c>
      <c r="H98" s="106"/>
      <c r="I98" s="104">
        <v>215.79000000000002</v>
      </c>
      <c r="J98" s="105">
        <f t="shared" ref="J98" si="38">ROUND(I98*0.2,2)</f>
        <v>43.16</v>
      </c>
      <c r="K98" s="108">
        <f t="shared" ref="K98:K105" si="39">SUM(I98+J98)</f>
        <v>258.95000000000005</v>
      </c>
      <c r="L98" s="9">
        <f t="shared" si="26"/>
        <v>23.55000000000004</v>
      </c>
      <c r="M98" s="8">
        <f t="shared" si="27"/>
        <v>0.10004248088360254</v>
      </c>
      <c r="N98" s="107"/>
    </row>
    <row r="99" spans="1:14" ht="16.5" thickBot="1" x14ac:dyDescent="0.3">
      <c r="A99" s="96">
        <f t="shared" ref="A99:A139" si="40">1+A98</f>
        <v>95</v>
      </c>
      <c r="B99" s="545"/>
      <c r="C99" s="102" t="s">
        <v>209</v>
      </c>
      <c r="D99" s="103" t="s">
        <v>191</v>
      </c>
      <c r="E99" s="104">
        <v>228.87</v>
      </c>
      <c r="F99" s="105">
        <f>ROUND(E99*0.2,2)</f>
        <v>45.77</v>
      </c>
      <c r="G99" s="108">
        <f t="shared" si="37"/>
        <v>274.64</v>
      </c>
      <c r="H99" s="106"/>
      <c r="I99" s="104">
        <v>251.75500000000002</v>
      </c>
      <c r="J99" s="105">
        <f>ROUND(I99*0.2,2)</f>
        <v>50.35</v>
      </c>
      <c r="K99" s="108">
        <f t="shared" si="39"/>
        <v>302.10500000000002</v>
      </c>
      <c r="L99" s="9">
        <f t="shared" si="26"/>
        <v>27.465000000000032</v>
      </c>
      <c r="M99" s="8">
        <f t="shared" si="27"/>
        <v>0.10000364113020693</v>
      </c>
      <c r="N99" s="107"/>
    </row>
    <row r="100" spans="1:14" ht="16.5" thickBot="1" x14ac:dyDescent="0.3">
      <c r="A100" s="96">
        <f t="shared" si="40"/>
        <v>96</v>
      </c>
      <c r="B100" s="545"/>
      <c r="C100" s="102" t="s">
        <v>210</v>
      </c>
      <c r="D100" s="103" t="s">
        <v>191</v>
      </c>
      <c r="E100" s="104">
        <v>196.17000000000002</v>
      </c>
      <c r="F100" s="105">
        <f t="shared" ref="F100:F103" si="41">ROUND(E100*0.2,2)</f>
        <v>39.229999999999997</v>
      </c>
      <c r="G100" s="108">
        <f t="shared" si="37"/>
        <v>235.4</v>
      </c>
      <c r="H100" s="106"/>
      <c r="I100" s="104">
        <v>215.79000000000002</v>
      </c>
      <c r="J100" s="105">
        <f t="shared" ref="J100:J103" si="42">ROUND(I100*0.2,2)</f>
        <v>43.16</v>
      </c>
      <c r="K100" s="108">
        <f t="shared" si="39"/>
        <v>258.95000000000005</v>
      </c>
      <c r="L100" s="9">
        <f t="shared" si="26"/>
        <v>23.55000000000004</v>
      </c>
      <c r="M100" s="8">
        <f t="shared" si="27"/>
        <v>0.10004248088360254</v>
      </c>
      <c r="N100" s="107"/>
    </row>
    <row r="101" spans="1:14" ht="16.5" thickBot="1" x14ac:dyDescent="0.3">
      <c r="A101" s="96">
        <f t="shared" si="40"/>
        <v>97</v>
      </c>
      <c r="B101" s="545"/>
      <c r="C101" s="102" t="s">
        <v>211</v>
      </c>
      <c r="D101" s="103" t="s">
        <v>191</v>
      </c>
      <c r="E101" s="104">
        <v>261.56</v>
      </c>
      <c r="F101" s="105">
        <f t="shared" si="41"/>
        <v>52.31</v>
      </c>
      <c r="G101" s="108">
        <f t="shared" si="37"/>
        <v>313.87</v>
      </c>
      <c r="H101" s="106"/>
      <c r="I101" s="104">
        <v>287.72000000000003</v>
      </c>
      <c r="J101" s="105">
        <f t="shared" si="42"/>
        <v>57.54</v>
      </c>
      <c r="K101" s="108">
        <f t="shared" si="39"/>
        <v>345.26000000000005</v>
      </c>
      <c r="L101" s="9">
        <f t="shared" si="26"/>
        <v>31.390000000000043</v>
      </c>
      <c r="M101" s="8">
        <f t="shared" si="27"/>
        <v>0.10000955809730157</v>
      </c>
      <c r="N101" s="107"/>
    </row>
    <row r="102" spans="1:14" ht="16.5" thickBot="1" x14ac:dyDescent="0.3">
      <c r="A102" s="96">
        <f t="shared" si="40"/>
        <v>98</v>
      </c>
      <c r="B102" s="545" t="s">
        <v>196</v>
      </c>
      <c r="C102" s="102" t="s">
        <v>208</v>
      </c>
      <c r="D102" s="103" t="s">
        <v>191</v>
      </c>
      <c r="E102" s="104">
        <v>523.12</v>
      </c>
      <c r="F102" s="105">
        <f t="shared" si="41"/>
        <v>104.62</v>
      </c>
      <c r="G102" s="108">
        <f t="shared" si="37"/>
        <v>627.74</v>
      </c>
      <c r="H102" s="106"/>
      <c r="I102" s="104">
        <v>575.44000000000005</v>
      </c>
      <c r="J102" s="105">
        <f t="shared" si="42"/>
        <v>115.09</v>
      </c>
      <c r="K102" s="108">
        <f t="shared" si="39"/>
        <v>690.53000000000009</v>
      </c>
      <c r="L102" s="9">
        <f t="shared" si="26"/>
        <v>62.790000000000077</v>
      </c>
      <c r="M102" s="8">
        <f t="shared" si="27"/>
        <v>0.10002548825947061</v>
      </c>
      <c r="N102" s="107"/>
    </row>
    <row r="103" spans="1:14" ht="16.5" thickBot="1" x14ac:dyDescent="0.3">
      <c r="A103" s="96">
        <f t="shared" si="40"/>
        <v>99</v>
      </c>
      <c r="B103" s="545"/>
      <c r="C103" s="102" t="s">
        <v>209</v>
      </c>
      <c r="D103" s="103" t="s">
        <v>191</v>
      </c>
      <c r="E103" s="104">
        <v>621.21</v>
      </c>
      <c r="F103" s="105">
        <f t="shared" si="41"/>
        <v>124.24</v>
      </c>
      <c r="G103" s="108">
        <f t="shared" si="37"/>
        <v>745.45</v>
      </c>
      <c r="H103" s="106"/>
      <c r="I103" s="104">
        <v>683.33500000000004</v>
      </c>
      <c r="J103" s="105">
        <f t="shared" si="42"/>
        <v>136.66999999999999</v>
      </c>
      <c r="K103" s="108">
        <f t="shared" si="39"/>
        <v>820.005</v>
      </c>
      <c r="L103" s="9">
        <f t="shared" si="26"/>
        <v>74.55499999999995</v>
      </c>
      <c r="M103" s="8">
        <f t="shared" si="27"/>
        <v>0.10001341471594331</v>
      </c>
      <c r="N103" s="107"/>
    </row>
    <row r="104" spans="1:14" ht="16.5" thickBot="1" x14ac:dyDescent="0.3">
      <c r="A104" s="96">
        <f t="shared" si="40"/>
        <v>100</v>
      </c>
      <c r="B104" s="545"/>
      <c r="C104" s="102" t="s">
        <v>210</v>
      </c>
      <c r="D104" s="103" t="s">
        <v>191</v>
      </c>
      <c r="E104" s="104">
        <v>588.51</v>
      </c>
      <c r="F104" s="105">
        <f>ROUND(E104*0.2,2)</f>
        <v>117.7</v>
      </c>
      <c r="G104" s="108">
        <f t="shared" si="37"/>
        <v>706.21</v>
      </c>
      <c r="H104" s="106"/>
      <c r="I104" s="104">
        <v>647.37000000000012</v>
      </c>
      <c r="J104" s="105">
        <f>ROUND(I104*0.2,2)</f>
        <v>129.47</v>
      </c>
      <c r="K104" s="108">
        <f t="shared" si="39"/>
        <v>776.84000000000015</v>
      </c>
      <c r="L104" s="9">
        <f t="shared" si="26"/>
        <v>70.630000000000109</v>
      </c>
      <c r="M104" s="8">
        <f t="shared" si="27"/>
        <v>0.10001274408462087</v>
      </c>
      <c r="N104" s="107"/>
    </row>
    <row r="105" spans="1:14" ht="16.5" thickBot="1" x14ac:dyDescent="0.3">
      <c r="A105" s="96">
        <f t="shared" si="40"/>
        <v>101</v>
      </c>
      <c r="B105" s="545"/>
      <c r="C105" s="102" t="s">
        <v>211</v>
      </c>
      <c r="D105" s="103" t="s">
        <v>191</v>
      </c>
      <c r="E105" s="104">
        <v>653.9</v>
      </c>
      <c r="F105" s="105">
        <f t="shared" ref="F105" si="43">ROUND(E105*0.2,2)</f>
        <v>130.78</v>
      </c>
      <c r="G105" s="108">
        <f t="shared" si="37"/>
        <v>784.68</v>
      </c>
      <c r="H105" s="106"/>
      <c r="I105" s="104">
        <v>719.30000000000007</v>
      </c>
      <c r="J105" s="105">
        <f t="shared" ref="J105" si="44">ROUND(I105*0.2,2)</f>
        <v>143.86000000000001</v>
      </c>
      <c r="K105" s="108">
        <f t="shared" si="39"/>
        <v>863.16000000000008</v>
      </c>
      <c r="L105" s="9">
        <f t="shared" si="26"/>
        <v>78.480000000000132</v>
      </c>
      <c r="M105" s="8">
        <f t="shared" si="27"/>
        <v>0.10001529285823538</v>
      </c>
      <c r="N105" s="107"/>
    </row>
    <row r="106" spans="1:14" ht="16.5" thickBot="1" x14ac:dyDescent="0.3">
      <c r="A106" s="96">
        <f t="shared" si="40"/>
        <v>102</v>
      </c>
      <c r="B106" s="545" t="s">
        <v>198</v>
      </c>
      <c r="C106" s="102" t="s">
        <v>208</v>
      </c>
      <c r="D106" s="103" t="s">
        <v>191</v>
      </c>
      <c r="E106" s="546" t="s">
        <v>199</v>
      </c>
      <c r="F106" s="547"/>
      <c r="G106" s="547"/>
      <c r="H106" s="547"/>
      <c r="I106" s="547"/>
      <c r="J106" s="547"/>
      <c r="K106" s="548"/>
      <c r="L106" s="9"/>
      <c r="M106" s="8"/>
      <c r="N106" s="107"/>
    </row>
    <row r="107" spans="1:14" ht="16.5" thickBot="1" x14ac:dyDescent="0.3">
      <c r="A107" s="96">
        <f t="shared" si="40"/>
        <v>103</v>
      </c>
      <c r="B107" s="545"/>
      <c r="C107" s="102" t="s">
        <v>209</v>
      </c>
      <c r="D107" s="103" t="s">
        <v>191</v>
      </c>
      <c r="E107" s="546" t="s">
        <v>199</v>
      </c>
      <c r="F107" s="547"/>
      <c r="G107" s="547"/>
      <c r="H107" s="547"/>
      <c r="I107" s="547"/>
      <c r="J107" s="547"/>
      <c r="K107" s="548"/>
      <c r="L107" s="9"/>
      <c r="M107" s="8"/>
      <c r="N107" s="107"/>
    </row>
    <row r="108" spans="1:14" ht="16.5" thickBot="1" x14ac:dyDescent="0.3">
      <c r="A108" s="96">
        <f t="shared" si="40"/>
        <v>104</v>
      </c>
      <c r="B108" s="545"/>
      <c r="C108" s="102" t="s">
        <v>210</v>
      </c>
      <c r="D108" s="103" t="s">
        <v>191</v>
      </c>
      <c r="E108" s="546" t="s">
        <v>199</v>
      </c>
      <c r="F108" s="547"/>
      <c r="G108" s="547"/>
      <c r="H108" s="547"/>
      <c r="I108" s="547"/>
      <c r="J108" s="547"/>
      <c r="K108" s="548"/>
      <c r="L108" s="9"/>
      <c r="M108" s="8"/>
      <c r="N108" s="107"/>
    </row>
    <row r="109" spans="1:14" ht="16.5" thickBot="1" x14ac:dyDescent="0.3">
      <c r="A109" s="96">
        <f t="shared" si="40"/>
        <v>105</v>
      </c>
      <c r="B109" s="545"/>
      <c r="C109" s="102" t="s">
        <v>211</v>
      </c>
      <c r="D109" s="103" t="s">
        <v>191</v>
      </c>
      <c r="E109" s="546" t="s">
        <v>199</v>
      </c>
      <c r="F109" s="547"/>
      <c r="G109" s="547"/>
      <c r="H109" s="547"/>
      <c r="I109" s="547"/>
      <c r="J109" s="547"/>
      <c r="K109" s="548"/>
      <c r="L109" s="9"/>
      <c r="M109" s="8"/>
      <c r="N109" s="107"/>
    </row>
    <row r="110" spans="1:14" ht="16.5" thickBot="1" x14ac:dyDescent="0.3">
      <c r="A110" s="96">
        <f t="shared" si="40"/>
        <v>106</v>
      </c>
      <c r="B110" s="545" t="s">
        <v>189</v>
      </c>
      <c r="C110" s="102" t="s">
        <v>221</v>
      </c>
      <c r="D110" s="103" t="s">
        <v>191</v>
      </c>
      <c r="E110" s="104">
        <v>163.47999999999999</v>
      </c>
      <c r="F110" s="105">
        <f t="shared" ref="F110:F117" si="45">ROUND(E110*0.2,2)</f>
        <v>32.700000000000003</v>
      </c>
      <c r="G110" s="108">
        <f t="shared" ref="G110:G117" si="46">SUM(E110+F110)</f>
        <v>196.18</v>
      </c>
      <c r="H110" s="106"/>
      <c r="I110" s="104">
        <v>179.82500000000002</v>
      </c>
      <c r="J110" s="105">
        <f t="shared" ref="J110:J117" si="47">ROUND(I110*0.2,2)</f>
        <v>35.97</v>
      </c>
      <c r="K110" s="108">
        <f t="shared" ref="K110:K117" si="48">SUM(I110+J110)</f>
        <v>215.79500000000002</v>
      </c>
      <c r="L110" s="9">
        <f t="shared" si="26"/>
        <v>19.615000000000009</v>
      </c>
      <c r="M110" s="8">
        <f t="shared" si="27"/>
        <v>9.9984707921296809E-2</v>
      </c>
      <c r="N110" s="107"/>
    </row>
    <row r="111" spans="1:14" ht="16.5" thickBot="1" x14ac:dyDescent="0.3">
      <c r="A111" s="96">
        <f t="shared" si="40"/>
        <v>107</v>
      </c>
      <c r="B111" s="545"/>
      <c r="C111" s="102" t="s">
        <v>222</v>
      </c>
      <c r="D111" s="103" t="s">
        <v>191</v>
      </c>
      <c r="E111" s="104">
        <v>163.47999999999999</v>
      </c>
      <c r="F111" s="105">
        <f t="shared" si="45"/>
        <v>32.700000000000003</v>
      </c>
      <c r="G111" s="108">
        <f t="shared" si="46"/>
        <v>196.18</v>
      </c>
      <c r="H111" s="106"/>
      <c r="I111" s="104">
        <v>179.82500000000002</v>
      </c>
      <c r="J111" s="105">
        <f t="shared" si="47"/>
        <v>35.97</v>
      </c>
      <c r="K111" s="108">
        <f t="shared" si="48"/>
        <v>215.79500000000002</v>
      </c>
      <c r="L111" s="9">
        <f t="shared" si="26"/>
        <v>19.615000000000009</v>
      </c>
      <c r="M111" s="8">
        <f t="shared" si="27"/>
        <v>9.9984707921296809E-2</v>
      </c>
      <c r="N111" s="107"/>
    </row>
    <row r="112" spans="1:14" ht="16.5" thickBot="1" x14ac:dyDescent="0.3">
      <c r="A112" s="96">
        <f t="shared" si="40"/>
        <v>108</v>
      </c>
      <c r="B112" s="545"/>
      <c r="C112" s="102" t="s">
        <v>224</v>
      </c>
      <c r="D112" s="103" t="s">
        <v>191</v>
      </c>
      <c r="E112" s="104">
        <v>163.47999999999999</v>
      </c>
      <c r="F112" s="105">
        <f t="shared" si="45"/>
        <v>32.700000000000003</v>
      </c>
      <c r="G112" s="108">
        <f t="shared" si="46"/>
        <v>196.18</v>
      </c>
      <c r="H112" s="106"/>
      <c r="I112" s="104">
        <v>179.82500000000002</v>
      </c>
      <c r="J112" s="105">
        <f t="shared" si="47"/>
        <v>35.97</v>
      </c>
      <c r="K112" s="108">
        <f t="shared" si="48"/>
        <v>215.79500000000002</v>
      </c>
      <c r="L112" s="9">
        <f t="shared" si="26"/>
        <v>19.615000000000009</v>
      </c>
      <c r="M112" s="8">
        <f t="shared" si="27"/>
        <v>9.9984707921296809E-2</v>
      </c>
      <c r="N112" s="107"/>
    </row>
    <row r="113" spans="1:14" ht="16.5" thickBot="1" x14ac:dyDescent="0.3">
      <c r="A113" s="96">
        <f t="shared" si="40"/>
        <v>109</v>
      </c>
      <c r="B113" s="545"/>
      <c r="C113" s="102" t="s">
        <v>225</v>
      </c>
      <c r="D113" s="103" t="s">
        <v>191</v>
      </c>
      <c r="E113" s="104">
        <v>163.47999999999999</v>
      </c>
      <c r="F113" s="105">
        <f t="shared" si="45"/>
        <v>32.700000000000003</v>
      </c>
      <c r="G113" s="108">
        <f t="shared" si="46"/>
        <v>196.18</v>
      </c>
      <c r="H113" s="106"/>
      <c r="I113" s="104">
        <v>179.82500000000002</v>
      </c>
      <c r="J113" s="105">
        <f t="shared" si="47"/>
        <v>35.97</v>
      </c>
      <c r="K113" s="108">
        <f t="shared" si="48"/>
        <v>215.79500000000002</v>
      </c>
      <c r="L113" s="9">
        <f t="shared" si="26"/>
        <v>19.615000000000009</v>
      </c>
      <c r="M113" s="8">
        <f t="shared" si="27"/>
        <v>9.9984707921296809E-2</v>
      </c>
      <c r="N113" s="107"/>
    </row>
    <row r="114" spans="1:14" ht="16.5" thickBot="1" x14ac:dyDescent="0.3">
      <c r="A114" s="96">
        <f t="shared" si="40"/>
        <v>110</v>
      </c>
      <c r="B114" s="545" t="s">
        <v>196</v>
      </c>
      <c r="C114" s="102" t="s">
        <v>221</v>
      </c>
      <c r="D114" s="103" t="s">
        <v>191</v>
      </c>
      <c r="E114" s="104">
        <v>163.47999999999999</v>
      </c>
      <c r="F114" s="105">
        <f t="shared" si="45"/>
        <v>32.700000000000003</v>
      </c>
      <c r="G114" s="108">
        <f t="shared" si="46"/>
        <v>196.18</v>
      </c>
      <c r="H114" s="106"/>
      <c r="I114" s="104">
        <v>179.82500000000002</v>
      </c>
      <c r="J114" s="105">
        <f t="shared" si="47"/>
        <v>35.97</v>
      </c>
      <c r="K114" s="108">
        <f t="shared" si="48"/>
        <v>215.79500000000002</v>
      </c>
      <c r="L114" s="9">
        <f t="shared" si="26"/>
        <v>19.615000000000009</v>
      </c>
      <c r="M114" s="8">
        <f t="shared" si="27"/>
        <v>9.9984707921296809E-2</v>
      </c>
      <c r="N114" s="107"/>
    </row>
    <row r="115" spans="1:14" ht="16.5" thickBot="1" x14ac:dyDescent="0.3">
      <c r="A115" s="96">
        <f t="shared" si="40"/>
        <v>111</v>
      </c>
      <c r="B115" s="545"/>
      <c r="C115" s="102" t="s">
        <v>222</v>
      </c>
      <c r="D115" s="103" t="s">
        <v>191</v>
      </c>
      <c r="E115" s="104">
        <v>163.47999999999999</v>
      </c>
      <c r="F115" s="105">
        <f t="shared" si="45"/>
        <v>32.700000000000003</v>
      </c>
      <c r="G115" s="108">
        <f t="shared" si="46"/>
        <v>196.18</v>
      </c>
      <c r="H115" s="106"/>
      <c r="I115" s="104">
        <v>179.82500000000002</v>
      </c>
      <c r="J115" s="105">
        <f t="shared" si="47"/>
        <v>35.97</v>
      </c>
      <c r="K115" s="108">
        <f t="shared" si="48"/>
        <v>215.79500000000002</v>
      </c>
      <c r="L115" s="9">
        <f t="shared" si="26"/>
        <v>19.615000000000009</v>
      </c>
      <c r="M115" s="8">
        <f t="shared" si="27"/>
        <v>9.9984707921296809E-2</v>
      </c>
      <c r="N115" s="107"/>
    </row>
    <row r="116" spans="1:14" ht="16.5" thickBot="1" x14ac:dyDescent="0.3">
      <c r="A116" s="96">
        <f t="shared" si="40"/>
        <v>112</v>
      </c>
      <c r="B116" s="545"/>
      <c r="C116" s="102" t="s">
        <v>224</v>
      </c>
      <c r="D116" s="103" t="s">
        <v>191</v>
      </c>
      <c r="E116" s="104">
        <v>163.47999999999999</v>
      </c>
      <c r="F116" s="105">
        <f t="shared" si="45"/>
        <v>32.700000000000003</v>
      </c>
      <c r="G116" s="108">
        <f t="shared" si="46"/>
        <v>196.18</v>
      </c>
      <c r="H116" s="106"/>
      <c r="I116" s="104">
        <v>179.82500000000002</v>
      </c>
      <c r="J116" s="105">
        <f t="shared" si="47"/>
        <v>35.97</v>
      </c>
      <c r="K116" s="108">
        <f t="shared" si="48"/>
        <v>215.79500000000002</v>
      </c>
      <c r="L116" s="9">
        <f t="shared" si="26"/>
        <v>19.615000000000009</v>
      </c>
      <c r="M116" s="8">
        <f t="shared" si="27"/>
        <v>9.9984707921296809E-2</v>
      </c>
      <c r="N116" s="107"/>
    </row>
    <row r="117" spans="1:14" ht="16.5" thickBot="1" x14ac:dyDescent="0.3">
      <c r="A117" s="96">
        <f t="shared" si="40"/>
        <v>113</v>
      </c>
      <c r="B117" s="545"/>
      <c r="C117" s="102" t="s">
        <v>225</v>
      </c>
      <c r="D117" s="103" t="s">
        <v>191</v>
      </c>
      <c r="E117" s="104">
        <v>163.47999999999999</v>
      </c>
      <c r="F117" s="105">
        <f t="shared" si="45"/>
        <v>32.700000000000003</v>
      </c>
      <c r="G117" s="108">
        <f t="shared" si="46"/>
        <v>196.18</v>
      </c>
      <c r="H117" s="106"/>
      <c r="I117" s="104">
        <v>179.82500000000002</v>
      </c>
      <c r="J117" s="105">
        <f t="shared" si="47"/>
        <v>35.97</v>
      </c>
      <c r="K117" s="108">
        <f t="shared" si="48"/>
        <v>215.79500000000002</v>
      </c>
      <c r="L117" s="9">
        <f t="shared" si="26"/>
        <v>19.615000000000009</v>
      </c>
      <c r="M117" s="8">
        <f t="shared" si="27"/>
        <v>9.9984707921296809E-2</v>
      </c>
      <c r="N117" s="107"/>
    </row>
    <row r="118" spans="1:14" ht="16.5" thickBot="1" x14ac:dyDescent="0.3">
      <c r="A118" s="96">
        <f t="shared" si="40"/>
        <v>114</v>
      </c>
      <c r="B118" s="545" t="s">
        <v>198</v>
      </c>
      <c r="C118" s="102" t="s">
        <v>221</v>
      </c>
      <c r="D118" s="103" t="s">
        <v>191</v>
      </c>
      <c r="E118" s="546" t="s">
        <v>199</v>
      </c>
      <c r="F118" s="547"/>
      <c r="G118" s="547"/>
      <c r="H118" s="547"/>
      <c r="I118" s="547"/>
      <c r="J118" s="547"/>
      <c r="K118" s="548"/>
      <c r="L118" s="9"/>
      <c r="M118" s="8"/>
      <c r="N118" s="107"/>
    </row>
    <row r="119" spans="1:14" ht="16.5" thickBot="1" x14ac:dyDescent="0.3">
      <c r="A119" s="96">
        <f t="shared" si="40"/>
        <v>115</v>
      </c>
      <c r="B119" s="545"/>
      <c r="C119" s="102" t="s">
        <v>222</v>
      </c>
      <c r="D119" s="103" t="s">
        <v>191</v>
      </c>
      <c r="E119" s="546" t="s">
        <v>199</v>
      </c>
      <c r="F119" s="547"/>
      <c r="G119" s="547"/>
      <c r="H119" s="547"/>
      <c r="I119" s="547"/>
      <c r="J119" s="547"/>
      <c r="K119" s="548"/>
      <c r="L119" s="9"/>
      <c r="M119" s="8"/>
      <c r="N119" s="107"/>
    </row>
    <row r="120" spans="1:14" ht="16.5" thickBot="1" x14ac:dyDescent="0.3">
      <c r="A120" s="96">
        <f t="shared" si="40"/>
        <v>116</v>
      </c>
      <c r="B120" s="545"/>
      <c r="C120" s="102" t="s">
        <v>224</v>
      </c>
      <c r="D120" s="103" t="s">
        <v>191</v>
      </c>
      <c r="E120" s="546" t="s">
        <v>199</v>
      </c>
      <c r="F120" s="547"/>
      <c r="G120" s="547"/>
      <c r="H120" s="547"/>
      <c r="I120" s="547"/>
      <c r="J120" s="547"/>
      <c r="K120" s="548"/>
      <c r="L120" s="9"/>
      <c r="M120" s="8"/>
      <c r="N120" s="107"/>
    </row>
    <row r="121" spans="1:14" ht="16.5" thickBot="1" x14ac:dyDescent="0.3">
      <c r="A121" s="96">
        <f t="shared" si="40"/>
        <v>117</v>
      </c>
      <c r="B121" s="545"/>
      <c r="C121" s="102" t="s">
        <v>225</v>
      </c>
      <c r="D121" s="103" t="s">
        <v>191</v>
      </c>
      <c r="E121" s="546" t="s">
        <v>199</v>
      </c>
      <c r="F121" s="547"/>
      <c r="G121" s="547"/>
      <c r="H121" s="547"/>
      <c r="I121" s="547"/>
      <c r="J121" s="547"/>
      <c r="K121" s="548"/>
      <c r="L121" s="9"/>
      <c r="M121" s="8"/>
      <c r="N121" s="107"/>
    </row>
    <row r="122" spans="1:14" ht="16.5" thickBot="1" x14ac:dyDescent="0.3">
      <c r="A122" s="96">
        <f t="shared" si="40"/>
        <v>118</v>
      </c>
      <c r="B122" s="545" t="s">
        <v>189</v>
      </c>
      <c r="C122" s="102" t="s">
        <v>226</v>
      </c>
      <c r="D122" s="103" t="s">
        <v>191</v>
      </c>
      <c r="E122" s="104">
        <v>163.47999999999999</v>
      </c>
      <c r="F122" s="105">
        <f t="shared" ref="F122:F129" si="49">ROUND(E122*0.2,2)</f>
        <v>32.700000000000003</v>
      </c>
      <c r="G122" s="108">
        <f t="shared" ref="G122:G129" si="50">SUM(E122+F122)</f>
        <v>196.18</v>
      </c>
      <c r="H122" s="106"/>
      <c r="I122" s="104">
        <v>179.82500000000002</v>
      </c>
      <c r="J122" s="105">
        <f t="shared" ref="J122:J129" si="51">ROUND(I122*0.2,2)</f>
        <v>35.97</v>
      </c>
      <c r="K122" s="108">
        <f t="shared" ref="K122:K129" si="52">SUM(I122+J122)</f>
        <v>215.79500000000002</v>
      </c>
      <c r="L122" s="9">
        <f t="shared" si="26"/>
        <v>19.615000000000009</v>
      </c>
      <c r="M122" s="8">
        <f t="shared" si="27"/>
        <v>9.9984707921296809E-2</v>
      </c>
      <c r="N122" s="107"/>
    </row>
    <row r="123" spans="1:14" ht="16.5" thickBot="1" x14ac:dyDescent="0.3">
      <c r="A123" s="96">
        <f t="shared" si="40"/>
        <v>119</v>
      </c>
      <c r="B123" s="545"/>
      <c r="C123" s="102" t="s">
        <v>227</v>
      </c>
      <c r="D123" s="103" t="s">
        <v>191</v>
      </c>
      <c r="E123" s="104">
        <v>163.47999999999999</v>
      </c>
      <c r="F123" s="105">
        <f t="shared" si="49"/>
        <v>32.700000000000003</v>
      </c>
      <c r="G123" s="108">
        <f t="shared" si="50"/>
        <v>196.18</v>
      </c>
      <c r="H123" s="106"/>
      <c r="I123" s="104">
        <v>179.82500000000002</v>
      </c>
      <c r="J123" s="105">
        <f t="shared" si="51"/>
        <v>35.97</v>
      </c>
      <c r="K123" s="108">
        <f t="shared" si="52"/>
        <v>215.79500000000002</v>
      </c>
      <c r="L123" s="9">
        <f t="shared" si="26"/>
        <v>19.615000000000009</v>
      </c>
      <c r="M123" s="8">
        <f t="shared" si="27"/>
        <v>9.9984707921296809E-2</v>
      </c>
      <c r="N123" s="107"/>
    </row>
    <row r="124" spans="1:14" ht="16.5" thickBot="1" x14ac:dyDescent="0.3">
      <c r="A124" s="96">
        <f t="shared" si="40"/>
        <v>120</v>
      </c>
      <c r="B124" s="545"/>
      <c r="C124" s="102" t="s">
        <v>228</v>
      </c>
      <c r="D124" s="103" t="s">
        <v>191</v>
      </c>
      <c r="E124" s="104">
        <v>163.47999999999999</v>
      </c>
      <c r="F124" s="105">
        <f t="shared" si="49"/>
        <v>32.700000000000003</v>
      </c>
      <c r="G124" s="108">
        <f t="shared" si="50"/>
        <v>196.18</v>
      </c>
      <c r="H124" s="106"/>
      <c r="I124" s="104">
        <v>179.82500000000002</v>
      </c>
      <c r="J124" s="105">
        <f t="shared" si="51"/>
        <v>35.97</v>
      </c>
      <c r="K124" s="108">
        <f t="shared" si="52"/>
        <v>215.79500000000002</v>
      </c>
      <c r="L124" s="9">
        <f t="shared" si="26"/>
        <v>19.615000000000009</v>
      </c>
      <c r="M124" s="8">
        <f t="shared" si="27"/>
        <v>9.9984707921296809E-2</v>
      </c>
      <c r="N124" s="107"/>
    </row>
    <row r="125" spans="1:14" ht="16.5" thickBot="1" x14ac:dyDescent="0.3">
      <c r="A125" s="96">
        <f t="shared" si="40"/>
        <v>121</v>
      </c>
      <c r="B125" s="545"/>
      <c r="C125" s="102" t="s">
        <v>229</v>
      </c>
      <c r="D125" s="103" t="s">
        <v>191</v>
      </c>
      <c r="E125" s="104">
        <v>163.47999999999999</v>
      </c>
      <c r="F125" s="105">
        <f t="shared" si="49"/>
        <v>32.700000000000003</v>
      </c>
      <c r="G125" s="108">
        <f t="shared" si="50"/>
        <v>196.18</v>
      </c>
      <c r="H125" s="106"/>
      <c r="I125" s="104">
        <v>179.82500000000002</v>
      </c>
      <c r="J125" s="105">
        <f t="shared" si="51"/>
        <v>35.97</v>
      </c>
      <c r="K125" s="108">
        <f t="shared" si="52"/>
        <v>215.79500000000002</v>
      </c>
      <c r="L125" s="9">
        <f t="shared" si="26"/>
        <v>19.615000000000009</v>
      </c>
      <c r="M125" s="8">
        <f t="shared" si="27"/>
        <v>9.9984707921296809E-2</v>
      </c>
      <c r="N125" s="107"/>
    </row>
    <row r="126" spans="1:14" ht="16.5" thickBot="1" x14ac:dyDescent="0.3">
      <c r="A126" s="96">
        <f t="shared" si="40"/>
        <v>122</v>
      </c>
      <c r="B126" s="545" t="s">
        <v>196</v>
      </c>
      <c r="C126" s="102" t="s">
        <v>226</v>
      </c>
      <c r="D126" s="103" t="s">
        <v>191</v>
      </c>
      <c r="E126" s="104">
        <v>294.26</v>
      </c>
      <c r="F126" s="105">
        <f t="shared" si="49"/>
        <v>58.85</v>
      </c>
      <c r="G126" s="108">
        <f t="shared" si="50"/>
        <v>353.11</v>
      </c>
      <c r="H126" s="106"/>
      <c r="I126" s="104">
        <v>323.68500000000006</v>
      </c>
      <c r="J126" s="105">
        <f t="shared" si="51"/>
        <v>64.739999999999995</v>
      </c>
      <c r="K126" s="108">
        <f t="shared" si="52"/>
        <v>388.42500000000007</v>
      </c>
      <c r="L126" s="9">
        <f t="shared" si="26"/>
        <v>35.315000000000055</v>
      </c>
      <c r="M126" s="8">
        <f t="shared" si="27"/>
        <v>0.10001132791481424</v>
      </c>
      <c r="N126" s="107"/>
    </row>
    <row r="127" spans="1:14" ht="16.5" thickBot="1" x14ac:dyDescent="0.3">
      <c r="A127" s="96">
        <f t="shared" si="40"/>
        <v>123</v>
      </c>
      <c r="B127" s="545"/>
      <c r="C127" s="102" t="s">
        <v>227</v>
      </c>
      <c r="D127" s="103" t="s">
        <v>191</v>
      </c>
      <c r="E127" s="104">
        <v>294.26</v>
      </c>
      <c r="F127" s="105">
        <f t="shared" si="49"/>
        <v>58.85</v>
      </c>
      <c r="G127" s="108">
        <f t="shared" si="50"/>
        <v>353.11</v>
      </c>
      <c r="H127" s="106"/>
      <c r="I127" s="104">
        <v>323.68500000000006</v>
      </c>
      <c r="J127" s="105">
        <f t="shared" si="51"/>
        <v>64.739999999999995</v>
      </c>
      <c r="K127" s="108">
        <f t="shared" si="52"/>
        <v>388.42500000000007</v>
      </c>
      <c r="L127" s="9">
        <f t="shared" si="26"/>
        <v>35.315000000000055</v>
      </c>
      <c r="M127" s="8">
        <f t="shared" si="27"/>
        <v>0.10001132791481424</v>
      </c>
      <c r="N127" s="107"/>
    </row>
    <row r="128" spans="1:14" ht="16.5" thickBot="1" x14ac:dyDescent="0.3">
      <c r="A128" s="96">
        <f t="shared" si="40"/>
        <v>124</v>
      </c>
      <c r="B128" s="545"/>
      <c r="C128" s="102" t="s">
        <v>228</v>
      </c>
      <c r="D128" s="103" t="s">
        <v>191</v>
      </c>
      <c r="E128" s="104">
        <v>294.26</v>
      </c>
      <c r="F128" s="105">
        <f t="shared" si="49"/>
        <v>58.85</v>
      </c>
      <c r="G128" s="108">
        <f t="shared" si="50"/>
        <v>353.11</v>
      </c>
      <c r="H128" s="106"/>
      <c r="I128" s="104">
        <v>323.68500000000006</v>
      </c>
      <c r="J128" s="105">
        <f t="shared" si="51"/>
        <v>64.739999999999995</v>
      </c>
      <c r="K128" s="108">
        <f t="shared" si="52"/>
        <v>388.42500000000007</v>
      </c>
      <c r="L128" s="9">
        <f t="shared" si="26"/>
        <v>35.315000000000055</v>
      </c>
      <c r="M128" s="8">
        <f t="shared" si="27"/>
        <v>0.10001132791481424</v>
      </c>
      <c r="N128" s="107"/>
    </row>
    <row r="129" spans="1:14" ht="16.5" thickBot="1" x14ac:dyDescent="0.3">
      <c r="A129" s="96">
        <f t="shared" si="40"/>
        <v>125</v>
      </c>
      <c r="B129" s="545"/>
      <c r="C129" s="102" t="s">
        <v>229</v>
      </c>
      <c r="D129" s="103" t="s">
        <v>191</v>
      </c>
      <c r="E129" s="104">
        <v>294.26</v>
      </c>
      <c r="F129" s="105">
        <f t="shared" si="49"/>
        <v>58.85</v>
      </c>
      <c r="G129" s="108">
        <f t="shared" si="50"/>
        <v>353.11</v>
      </c>
      <c r="H129" s="106"/>
      <c r="I129" s="104">
        <v>323.68500000000006</v>
      </c>
      <c r="J129" s="105">
        <f t="shared" si="51"/>
        <v>64.739999999999995</v>
      </c>
      <c r="K129" s="108">
        <f t="shared" si="52"/>
        <v>388.42500000000007</v>
      </c>
      <c r="L129" s="9">
        <f t="shared" si="26"/>
        <v>35.315000000000055</v>
      </c>
      <c r="M129" s="8">
        <f t="shared" si="27"/>
        <v>0.10001132791481424</v>
      </c>
      <c r="N129" s="107"/>
    </row>
    <row r="130" spans="1:14" ht="16.5" thickBot="1" x14ac:dyDescent="0.3">
      <c r="A130" s="96">
        <f t="shared" si="40"/>
        <v>126</v>
      </c>
      <c r="B130" s="545" t="s">
        <v>198</v>
      </c>
      <c r="C130" s="102" t="s">
        <v>226</v>
      </c>
      <c r="D130" s="103" t="s">
        <v>191</v>
      </c>
      <c r="E130" s="546" t="s">
        <v>199</v>
      </c>
      <c r="F130" s="547"/>
      <c r="G130" s="547"/>
      <c r="H130" s="547"/>
      <c r="I130" s="547"/>
      <c r="J130" s="547"/>
      <c r="K130" s="548"/>
      <c r="L130" s="9"/>
      <c r="M130" s="8"/>
      <c r="N130" s="107"/>
    </row>
    <row r="131" spans="1:14" ht="16.5" thickBot="1" x14ac:dyDescent="0.3">
      <c r="A131" s="96">
        <f t="shared" si="40"/>
        <v>127</v>
      </c>
      <c r="B131" s="545"/>
      <c r="C131" s="102" t="s">
        <v>227</v>
      </c>
      <c r="D131" s="103" t="s">
        <v>191</v>
      </c>
      <c r="E131" s="546" t="s">
        <v>199</v>
      </c>
      <c r="F131" s="547"/>
      <c r="G131" s="547"/>
      <c r="H131" s="547"/>
      <c r="I131" s="547"/>
      <c r="J131" s="547"/>
      <c r="K131" s="548"/>
      <c r="L131" s="9"/>
      <c r="M131" s="8"/>
      <c r="N131" s="107"/>
    </row>
    <row r="132" spans="1:14" ht="16.5" thickBot="1" x14ac:dyDescent="0.3">
      <c r="A132" s="96">
        <f t="shared" si="40"/>
        <v>128</v>
      </c>
      <c r="B132" s="545"/>
      <c r="C132" s="102" t="s">
        <v>228</v>
      </c>
      <c r="D132" s="103" t="s">
        <v>191</v>
      </c>
      <c r="E132" s="546" t="s">
        <v>199</v>
      </c>
      <c r="F132" s="547"/>
      <c r="G132" s="547"/>
      <c r="H132" s="547"/>
      <c r="I132" s="547"/>
      <c r="J132" s="547"/>
      <c r="K132" s="548"/>
      <c r="L132" s="9"/>
      <c r="M132" s="8"/>
      <c r="N132" s="107"/>
    </row>
    <row r="133" spans="1:14" ht="16.5" thickBot="1" x14ac:dyDescent="0.3">
      <c r="A133" s="96">
        <f t="shared" si="40"/>
        <v>129</v>
      </c>
      <c r="B133" s="545"/>
      <c r="C133" s="102" t="s">
        <v>229</v>
      </c>
      <c r="D133" s="103" t="s">
        <v>191</v>
      </c>
      <c r="E133" s="546" t="s">
        <v>199</v>
      </c>
      <c r="F133" s="547"/>
      <c r="G133" s="547"/>
      <c r="H133" s="547"/>
      <c r="I133" s="547"/>
      <c r="J133" s="547"/>
      <c r="K133" s="548"/>
      <c r="L133" s="9"/>
      <c r="M133" s="8"/>
      <c r="N133" s="107"/>
    </row>
    <row r="134" spans="1:14" ht="16.5" thickBot="1" x14ac:dyDescent="0.3">
      <c r="A134" s="96">
        <f t="shared" si="40"/>
        <v>130</v>
      </c>
      <c r="B134" s="545" t="s">
        <v>189</v>
      </c>
      <c r="C134" s="102" t="s">
        <v>220</v>
      </c>
      <c r="D134" s="103" t="s">
        <v>191</v>
      </c>
      <c r="E134" s="104">
        <v>196.17000000000002</v>
      </c>
      <c r="F134" s="105">
        <f>ROUND(E134*0.2,2)</f>
        <v>39.229999999999997</v>
      </c>
      <c r="G134" s="108">
        <f>SUM(E134+F134)</f>
        <v>235.4</v>
      </c>
      <c r="H134" s="106"/>
      <c r="I134" s="104">
        <v>215.79000000000002</v>
      </c>
      <c r="J134" s="105">
        <f>ROUND(I134*0.2,2)</f>
        <v>43.16</v>
      </c>
      <c r="K134" s="108">
        <f>SUM(I134+J134)</f>
        <v>258.95000000000005</v>
      </c>
      <c r="L134" s="9">
        <f t="shared" ref="L134:L137" si="53">K134-G134</f>
        <v>23.55000000000004</v>
      </c>
      <c r="M134" s="8">
        <f t="shared" ref="M134:M137" si="54">IF(G134="","NEW",L134/G134)</f>
        <v>0.10004248088360254</v>
      </c>
      <c r="N134" s="107"/>
    </row>
    <row r="135" spans="1:14" ht="16.5" thickBot="1" x14ac:dyDescent="0.3">
      <c r="A135" s="96">
        <f t="shared" si="40"/>
        <v>131</v>
      </c>
      <c r="B135" s="545"/>
      <c r="C135" s="102" t="s">
        <v>230</v>
      </c>
      <c r="D135" s="103" t="s">
        <v>191</v>
      </c>
      <c r="E135" s="104">
        <v>196.17000000000002</v>
      </c>
      <c r="F135" s="105">
        <f>ROUND(E135*0.2,2)</f>
        <v>39.229999999999997</v>
      </c>
      <c r="G135" s="108">
        <f>SUM(E135+F135)</f>
        <v>235.4</v>
      </c>
      <c r="H135" s="106"/>
      <c r="I135" s="104">
        <v>215.79000000000002</v>
      </c>
      <c r="J135" s="105">
        <f>ROUND(I135*0.2,2)</f>
        <v>43.16</v>
      </c>
      <c r="K135" s="108">
        <f>SUM(I135+J135)</f>
        <v>258.95000000000005</v>
      </c>
      <c r="L135" s="9">
        <f t="shared" si="53"/>
        <v>23.55000000000004</v>
      </c>
      <c r="M135" s="8">
        <f t="shared" si="54"/>
        <v>0.10004248088360254</v>
      </c>
      <c r="N135" s="107"/>
    </row>
    <row r="136" spans="1:14" ht="16.5" thickBot="1" x14ac:dyDescent="0.3">
      <c r="A136" s="96">
        <f t="shared" si="40"/>
        <v>132</v>
      </c>
      <c r="B136" s="545" t="s">
        <v>196</v>
      </c>
      <c r="C136" s="102" t="s">
        <v>220</v>
      </c>
      <c r="D136" s="103" t="s">
        <v>191</v>
      </c>
      <c r="E136" s="104">
        <v>588.51</v>
      </c>
      <c r="F136" s="105">
        <f>ROUND(E136*0.2,2)+0.01</f>
        <v>117.71000000000001</v>
      </c>
      <c r="G136" s="108">
        <f>SUM(E136+F136)</f>
        <v>706.22</v>
      </c>
      <c r="H136" s="106"/>
      <c r="I136" s="104">
        <v>647.37000000000012</v>
      </c>
      <c r="J136" s="105">
        <f>ROUND(I136*0.2,2)+0.01</f>
        <v>129.47999999999999</v>
      </c>
      <c r="K136" s="108">
        <f>SUM(I136+J136)</f>
        <v>776.85000000000014</v>
      </c>
      <c r="L136" s="9">
        <f t="shared" si="53"/>
        <v>70.630000000000109</v>
      </c>
      <c r="M136" s="8">
        <f t="shared" si="54"/>
        <v>0.10001132791481424</v>
      </c>
      <c r="N136" s="107"/>
    </row>
    <row r="137" spans="1:14" ht="16.5" thickBot="1" x14ac:dyDescent="0.3">
      <c r="A137" s="96">
        <f t="shared" si="40"/>
        <v>133</v>
      </c>
      <c r="B137" s="545"/>
      <c r="C137" s="102" t="s">
        <v>230</v>
      </c>
      <c r="D137" s="103" t="s">
        <v>191</v>
      </c>
      <c r="E137" s="104">
        <v>588.51</v>
      </c>
      <c r="F137" s="105">
        <f>ROUND(E137*0.2,2)+0.01</f>
        <v>117.71000000000001</v>
      </c>
      <c r="G137" s="108">
        <f>SUM(E137+F137)</f>
        <v>706.22</v>
      </c>
      <c r="H137" s="106"/>
      <c r="I137" s="104">
        <v>647.37000000000012</v>
      </c>
      <c r="J137" s="105">
        <f>ROUND(I137*0.2,2)+0.01</f>
        <v>129.47999999999999</v>
      </c>
      <c r="K137" s="108">
        <f>SUM(I137+J137)</f>
        <v>776.85000000000014</v>
      </c>
      <c r="L137" s="9">
        <f t="shared" si="53"/>
        <v>70.630000000000109</v>
      </c>
      <c r="M137" s="8">
        <f t="shared" si="54"/>
        <v>0.10001132791481424</v>
      </c>
      <c r="N137" s="107"/>
    </row>
    <row r="138" spans="1:14" ht="16.5" thickBot="1" x14ac:dyDescent="0.3">
      <c r="A138" s="96">
        <f t="shared" si="40"/>
        <v>134</v>
      </c>
      <c r="B138" s="545" t="s">
        <v>198</v>
      </c>
      <c r="C138" s="102" t="s">
        <v>220</v>
      </c>
      <c r="D138" s="103" t="s">
        <v>191</v>
      </c>
      <c r="E138" s="546" t="s">
        <v>199</v>
      </c>
      <c r="F138" s="547"/>
      <c r="G138" s="547"/>
      <c r="H138" s="547"/>
      <c r="I138" s="547"/>
      <c r="J138" s="547"/>
      <c r="K138" s="548"/>
      <c r="L138" s="9"/>
      <c r="M138" s="8"/>
      <c r="N138" s="107"/>
    </row>
    <row r="139" spans="1:14" ht="16.5" thickBot="1" x14ac:dyDescent="0.3">
      <c r="A139" s="96">
        <f t="shared" si="40"/>
        <v>135</v>
      </c>
      <c r="B139" s="545"/>
      <c r="C139" s="102" t="s">
        <v>230</v>
      </c>
      <c r="D139" s="103" t="s">
        <v>191</v>
      </c>
      <c r="E139" s="546" t="s">
        <v>199</v>
      </c>
      <c r="F139" s="547"/>
      <c r="G139" s="547"/>
      <c r="H139" s="547"/>
      <c r="I139" s="547"/>
      <c r="J139" s="547"/>
      <c r="K139" s="548"/>
      <c r="L139" s="9"/>
      <c r="M139" s="8"/>
      <c r="N139" s="107"/>
    </row>
    <row r="140" spans="1:14" x14ac:dyDescent="0.25">
      <c r="E140" s="114"/>
      <c r="I140" s="114"/>
      <c r="L140" s="116"/>
      <c r="N140" s="107"/>
    </row>
    <row r="141" spans="1:14" ht="30" customHeight="1" x14ac:dyDescent="0.25">
      <c r="B141" s="549" t="s">
        <v>231</v>
      </c>
      <c r="C141" s="550"/>
      <c r="D141" s="550"/>
      <c r="E141" s="550"/>
      <c r="F141" s="550"/>
      <c r="G141" s="550"/>
      <c r="I141" s="98"/>
      <c r="J141" s="98"/>
      <c r="K141" s="98"/>
      <c r="L141" s="116"/>
    </row>
  </sheetData>
  <mergeCells count="72">
    <mergeCell ref="B141:G141"/>
    <mergeCell ref="B122:B125"/>
    <mergeCell ref="B126:B129"/>
    <mergeCell ref="B130:B133"/>
    <mergeCell ref="E130:K130"/>
    <mergeCell ref="E131:K131"/>
    <mergeCell ref="E132:K132"/>
    <mergeCell ref="E133:K133"/>
    <mergeCell ref="B134:B135"/>
    <mergeCell ref="B136:B137"/>
    <mergeCell ref="B138:B139"/>
    <mergeCell ref="E138:K138"/>
    <mergeCell ref="E139:K139"/>
    <mergeCell ref="B110:B113"/>
    <mergeCell ref="B114:B117"/>
    <mergeCell ref="B118:B121"/>
    <mergeCell ref="E118:K118"/>
    <mergeCell ref="E119:K119"/>
    <mergeCell ref="E120:K120"/>
    <mergeCell ref="E121:K121"/>
    <mergeCell ref="B98:B101"/>
    <mergeCell ref="B102:B105"/>
    <mergeCell ref="B106:B109"/>
    <mergeCell ref="E106:K106"/>
    <mergeCell ref="E107:K107"/>
    <mergeCell ref="E108:K108"/>
    <mergeCell ref="E109:K109"/>
    <mergeCell ref="B77:B81"/>
    <mergeCell ref="B82:B86"/>
    <mergeCell ref="B87:B91"/>
    <mergeCell ref="B92:B96"/>
    <mergeCell ref="E92:K92"/>
    <mergeCell ref="E93:K93"/>
    <mergeCell ref="E94:K94"/>
    <mergeCell ref="E95:K95"/>
    <mergeCell ref="E96:K96"/>
    <mergeCell ref="B69:B70"/>
    <mergeCell ref="B71:B72"/>
    <mergeCell ref="B73:B74"/>
    <mergeCell ref="B75:B76"/>
    <mergeCell ref="E75:K75"/>
    <mergeCell ref="E76:K76"/>
    <mergeCell ref="B45:B50"/>
    <mergeCell ref="B51:B56"/>
    <mergeCell ref="B57:B62"/>
    <mergeCell ref="B63:B68"/>
    <mergeCell ref="E63:K63"/>
    <mergeCell ref="E64:K64"/>
    <mergeCell ref="E65:K65"/>
    <mergeCell ref="E66:K66"/>
    <mergeCell ref="E67:K67"/>
    <mergeCell ref="E68:K68"/>
    <mergeCell ref="E22:K22"/>
    <mergeCell ref="B23:B27"/>
    <mergeCell ref="B28:B32"/>
    <mergeCell ref="B33:B37"/>
    <mergeCell ref="B38:B42"/>
    <mergeCell ref="E38:K38"/>
    <mergeCell ref="E39:K39"/>
    <mergeCell ref="E40:K40"/>
    <mergeCell ref="E41:K41"/>
    <mergeCell ref="E42:K42"/>
    <mergeCell ref="B18:B22"/>
    <mergeCell ref="E18:K18"/>
    <mergeCell ref="E19:K19"/>
    <mergeCell ref="E20:K20"/>
    <mergeCell ref="E21:K21"/>
    <mergeCell ref="B1:C1"/>
    <mergeCell ref="L1:M1"/>
    <mergeCell ref="B3:B7"/>
    <mergeCell ref="B8:B12"/>
    <mergeCell ref="B13:B17"/>
  </mergeCells>
  <conditionalFormatting sqref="M3:M139">
    <cfRule type="cellIs" dxfId="41" priority="21" operator="equal">
      <formula>"NEW"</formula>
    </cfRule>
  </conditionalFormatting>
  <dataValidations disablePrompts="1" count="1">
    <dataValidation type="list" allowBlank="1" showInputMessage="1" showErrorMessage="1" sqref="D3:D139" xr:uid="{6970D785-EACD-4A35-A896-197D2F26DE41}">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42" max="16383" man="1"/>
    <brk id="81" max="12" man="1"/>
    <brk id="12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D7D34-FB64-48F8-B8C6-0F19208E386A}">
  <dimension ref="A1:I88"/>
  <sheetViews>
    <sheetView zoomScale="75" zoomScaleNormal="75" zoomScaleSheetLayoutView="80" zoomScalePageLayoutView="75" workbookViewId="0"/>
  </sheetViews>
  <sheetFormatPr defaultColWidth="8.85546875" defaultRowHeight="15" x14ac:dyDescent="0.25"/>
  <cols>
    <col min="1" max="1" width="56.5703125" style="122" bestFit="1" customWidth="1"/>
    <col min="2" max="2" width="23" style="123" bestFit="1" customWidth="1"/>
    <col min="3" max="5" width="14.140625" style="124" customWidth="1"/>
    <col min="6" max="6" width="13.42578125" style="121" customWidth="1"/>
    <col min="7" max="7" width="11.85546875" style="121" bestFit="1" customWidth="1"/>
    <col min="8" max="9" width="8.85546875" style="121" bestFit="1" customWidth="1"/>
    <col min="10" max="16384" width="8.85546875" style="121"/>
  </cols>
  <sheetData>
    <row r="1" spans="1:9" s="119" customFormat="1" ht="30.6" customHeight="1" thickBot="1" x14ac:dyDescent="0.3">
      <c r="A1" s="489" t="s">
        <v>232</v>
      </c>
      <c r="B1" s="117"/>
      <c r="C1" s="514"/>
      <c r="D1" s="554"/>
      <c r="E1" s="554"/>
      <c r="F1" s="554"/>
      <c r="G1" s="118"/>
      <c r="H1" s="118"/>
      <c r="I1" s="118"/>
    </row>
    <row r="2" spans="1:9" ht="55.5" thickTop="1" thickBot="1" x14ac:dyDescent="0.3">
      <c r="A2" s="405" t="s">
        <v>233</v>
      </c>
      <c r="B2" s="405" t="s">
        <v>234</v>
      </c>
      <c r="C2" s="406" t="s">
        <v>1509</v>
      </c>
      <c r="D2" s="407" t="s">
        <v>235</v>
      </c>
      <c r="E2" s="408" t="s">
        <v>236</v>
      </c>
      <c r="F2" s="409" t="s">
        <v>237</v>
      </c>
      <c r="G2" s="120"/>
      <c r="H2" s="120"/>
      <c r="I2" s="120"/>
    </row>
    <row r="3" spans="1:9" ht="15.75" customHeight="1" thickTop="1" x14ac:dyDescent="0.25">
      <c r="A3" s="555" t="s">
        <v>238</v>
      </c>
      <c r="B3" s="125" t="s">
        <v>239</v>
      </c>
      <c r="C3" s="516">
        <v>3</v>
      </c>
      <c r="D3" s="516">
        <v>1.1000000000000001</v>
      </c>
      <c r="E3" s="516">
        <v>1</v>
      </c>
      <c r="F3" s="517">
        <v>1</v>
      </c>
      <c r="G3" s="120"/>
      <c r="H3" s="120"/>
      <c r="I3" s="120"/>
    </row>
    <row r="4" spans="1:9" x14ac:dyDescent="0.25">
      <c r="A4" s="556"/>
      <c r="B4" s="125" t="s">
        <v>240</v>
      </c>
      <c r="C4" s="516">
        <v>6</v>
      </c>
      <c r="D4" s="516">
        <v>2.2000000000000002</v>
      </c>
      <c r="E4" s="516">
        <v>2</v>
      </c>
      <c r="F4" s="517">
        <v>1.9</v>
      </c>
      <c r="G4" s="120"/>
      <c r="H4" s="120"/>
      <c r="I4" s="120"/>
    </row>
    <row r="5" spans="1:9" x14ac:dyDescent="0.25">
      <c r="A5" s="556"/>
      <c r="B5" s="125" t="s">
        <v>241</v>
      </c>
      <c r="C5" s="516">
        <v>9</v>
      </c>
      <c r="D5" s="516">
        <v>3.3</v>
      </c>
      <c r="E5" s="516">
        <v>3</v>
      </c>
      <c r="F5" s="517">
        <v>2.9</v>
      </c>
      <c r="G5" s="120"/>
      <c r="H5" s="120"/>
      <c r="I5" s="120"/>
    </row>
    <row r="6" spans="1:9" ht="14.45" customHeight="1" x14ac:dyDescent="0.25">
      <c r="A6" s="556"/>
      <c r="B6" s="125" t="s">
        <v>242</v>
      </c>
      <c r="C6" s="516">
        <v>12</v>
      </c>
      <c r="D6" s="516">
        <v>4.4000000000000004</v>
      </c>
      <c r="E6" s="516">
        <v>4</v>
      </c>
      <c r="F6" s="517">
        <v>3.9</v>
      </c>
      <c r="G6" s="120"/>
      <c r="H6" s="120"/>
      <c r="I6" s="120"/>
    </row>
    <row r="7" spans="1:9" ht="14.45" customHeight="1" x14ac:dyDescent="0.25">
      <c r="A7" s="556"/>
      <c r="B7" s="125" t="s">
        <v>243</v>
      </c>
      <c r="C7" s="516">
        <v>15</v>
      </c>
      <c r="D7" s="516">
        <v>5.5</v>
      </c>
      <c r="E7" s="516">
        <v>5</v>
      </c>
      <c r="F7" s="517">
        <v>4.9000000000000004</v>
      </c>
      <c r="G7" s="120"/>
      <c r="H7" s="120"/>
      <c r="I7" s="120"/>
    </row>
    <row r="8" spans="1:9" ht="14.45" customHeight="1" x14ac:dyDescent="0.25">
      <c r="A8" s="556"/>
      <c r="B8" s="125" t="s">
        <v>244</v>
      </c>
      <c r="C8" s="518">
        <v>18</v>
      </c>
      <c r="D8" s="516">
        <v>6.6</v>
      </c>
      <c r="E8" s="516">
        <v>6</v>
      </c>
      <c r="F8" s="517">
        <v>5.9</v>
      </c>
      <c r="G8" s="120"/>
      <c r="H8" s="120"/>
      <c r="I8" s="120"/>
    </row>
    <row r="9" spans="1:9" ht="14.45" customHeight="1" x14ac:dyDescent="0.25">
      <c r="A9" s="556"/>
      <c r="B9" s="125" t="s">
        <v>245</v>
      </c>
      <c r="C9" s="519">
        <v>21</v>
      </c>
      <c r="D9" s="516">
        <v>11</v>
      </c>
      <c r="E9" s="516">
        <v>10</v>
      </c>
      <c r="F9" s="517">
        <v>9</v>
      </c>
      <c r="G9" s="120"/>
      <c r="H9" s="120"/>
      <c r="I9" s="120"/>
    </row>
    <row r="10" spans="1:9" ht="14.45" customHeight="1" x14ac:dyDescent="0.25">
      <c r="A10" s="557"/>
      <c r="B10" s="125" t="s">
        <v>1510</v>
      </c>
      <c r="C10" s="519">
        <v>25</v>
      </c>
      <c r="D10" s="516"/>
      <c r="E10" s="516"/>
      <c r="F10" s="517"/>
      <c r="G10" s="120"/>
      <c r="H10" s="120"/>
      <c r="I10" s="120"/>
    </row>
    <row r="11" spans="1:9" ht="15" customHeight="1" x14ac:dyDescent="0.25">
      <c r="A11" s="558" t="s">
        <v>246</v>
      </c>
      <c r="B11" s="126" t="s">
        <v>239</v>
      </c>
      <c r="C11" s="516">
        <v>3</v>
      </c>
      <c r="D11" s="516">
        <v>1.1000000000000001</v>
      </c>
      <c r="E11" s="516">
        <v>1</v>
      </c>
      <c r="F11" s="517">
        <v>0</v>
      </c>
      <c r="G11" s="120"/>
      <c r="H11" s="120"/>
      <c r="I11" s="120"/>
    </row>
    <row r="12" spans="1:9" x14ac:dyDescent="0.25">
      <c r="A12" s="559"/>
      <c r="B12" s="126" t="s">
        <v>240</v>
      </c>
      <c r="C12" s="516">
        <v>6</v>
      </c>
      <c r="D12" s="516">
        <v>2.2000000000000002</v>
      </c>
      <c r="E12" s="516">
        <v>2</v>
      </c>
      <c r="F12" s="517">
        <v>1.9</v>
      </c>
      <c r="G12" s="120"/>
      <c r="H12" s="120"/>
      <c r="I12" s="120"/>
    </row>
    <row r="13" spans="1:9" x14ac:dyDescent="0.25">
      <c r="A13" s="559"/>
      <c r="B13" s="126" t="s">
        <v>241</v>
      </c>
      <c r="C13" s="516">
        <v>9</v>
      </c>
      <c r="D13" s="516">
        <v>3.3</v>
      </c>
      <c r="E13" s="516">
        <v>3</v>
      </c>
      <c r="F13" s="517">
        <v>2.9</v>
      </c>
      <c r="G13" s="120"/>
      <c r="H13" s="120"/>
      <c r="I13" s="120"/>
    </row>
    <row r="14" spans="1:9" x14ac:dyDescent="0.25">
      <c r="A14" s="559"/>
      <c r="B14" s="126" t="s">
        <v>242</v>
      </c>
      <c r="C14" s="516">
        <v>12</v>
      </c>
      <c r="D14" s="516">
        <v>4.4000000000000004</v>
      </c>
      <c r="E14" s="516">
        <v>4</v>
      </c>
      <c r="F14" s="517">
        <v>3.9</v>
      </c>
      <c r="G14" s="120"/>
      <c r="H14" s="120"/>
      <c r="I14" s="120"/>
    </row>
    <row r="15" spans="1:9" x14ac:dyDescent="0.25">
      <c r="A15" s="559"/>
      <c r="B15" s="126" t="s">
        <v>243</v>
      </c>
      <c r="C15" s="516">
        <v>15</v>
      </c>
      <c r="D15" s="516">
        <v>5.5</v>
      </c>
      <c r="E15" s="516">
        <v>5</v>
      </c>
      <c r="F15" s="517">
        <v>4.9000000000000004</v>
      </c>
      <c r="G15" s="120"/>
      <c r="H15" s="120"/>
      <c r="I15" s="120"/>
    </row>
    <row r="16" spans="1:9" x14ac:dyDescent="0.25">
      <c r="A16" s="559"/>
      <c r="B16" s="126" t="s">
        <v>244</v>
      </c>
      <c r="C16" s="518">
        <v>18</v>
      </c>
      <c r="D16" s="516">
        <v>6.6</v>
      </c>
      <c r="E16" s="516">
        <v>6</v>
      </c>
      <c r="F16" s="517">
        <v>5.9</v>
      </c>
      <c r="G16" s="120"/>
      <c r="H16" s="120"/>
      <c r="I16" s="120"/>
    </row>
    <row r="17" spans="1:9" x14ac:dyDescent="0.25">
      <c r="A17" s="559"/>
      <c r="B17" s="127" t="s">
        <v>245</v>
      </c>
      <c r="C17" s="520">
        <v>21</v>
      </c>
      <c r="D17" s="516">
        <v>11</v>
      </c>
      <c r="E17" s="516">
        <v>10</v>
      </c>
      <c r="F17" s="517">
        <v>9</v>
      </c>
      <c r="G17" s="120"/>
      <c r="H17" s="120"/>
      <c r="I17" s="120"/>
    </row>
    <row r="18" spans="1:9" x14ac:dyDescent="0.25">
      <c r="A18" s="560"/>
      <c r="B18" s="125" t="s">
        <v>1510</v>
      </c>
      <c r="C18" s="519">
        <v>25</v>
      </c>
      <c r="D18" s="516"/>
      <c r="E18" s="516"/>
      <c r="F18" s="517"/>
      <c r="G18" s="120"/>
      <c r="H18" s="120"/>
      <c r="I18" s="120"/>
    </row>
    <row r="19" spans="1:9" x14ac:dyDescent="0.25">
      <c r="A19" s="561" t="s">
        <v>247</v>
      </c>
      <c r="B19" s="126" t="s">
        <v>239</v>
      </c>
      <c r="C19" s="516">
        <v>3</v>
      </c>
      <c r="D19" s="516">
        <v>1.1000000000000001</v>
      </c>
      <c r="E19" s="516">
        <v>1</v>
      </c>
      <c r="F19" s="517">
        <v>1</v>
      </c>
      <c r="G19" s="120"/>
      <c r="H19" s="120"/>
      <c r="I19" s="120"/>
    </row>
    <row r="20" spans="1:9" x14ac:dyDescent="0.25">
      <c r="A20" s="562"/>
      <c r="B20" s="126" t="s">
        <v>240</v>
      </c>
      <c r="C20" s="516">
        <v>6</v>
      </c>
      <c r="D20" s="516">
        <v>2.2000000000000002</v>
      </c>
      <c r="E20" s="516">
        <v>2</v>
      </c>
      <c r="F20" s="517">
        <v>1.9</v>
      </c>
      <c r="G20" s="120"/>
      <c r="H20" s="120"/>
      <c r="I20" s="120"/>
    </row>
    <row r="21" spans="1:9" x14ac:dyDescent="0.25">
      <c r="A21" s="562"/>
      <c r="B21" s="126" t="s">
        <v>241</v>
      </c>
      <c r="C21" s="516">
        <v>9</v>
      </c>
      <c r="D21" s="516">
        <v>3.3</v>
      </c>
      <c r="E21" s="516">
        <v>3</v>
      </c>
      <c r="F21" s="517">
        <v>2.9</v>
      </c>
      <c r="G21" s="120"/>
      <c r="H21" s="120"/>
      <c r="I21" s="120"/>
    </row>
    <row r="22" spans="1:9" x14ac:dyDescent="0.25">
      <c r="A22" s="562"/>
      <c r="B22" s="126" t="s">
        <v>242</v>
      </c>
      <c r="C22" s="516">
        <v>12</v>
      </c>
      <c r="D22" s="516">
        <v>4.4000000000000004</v>
      </c>
      <c r="E22" s="516">
        <v>4</v>
      </c>
      <c r="F22" s="517">
        <v>3.9</v>
      </c>
      <c r="G22" s="120"/>
      <c r="H22" s="120"/>
      <c r="I22" s="120"/>
    </row>
    <row r="23" spans="1:9" x14ac:dyDescent="0.25">
      <c r="A23" s="562"/>
      <c r="B23" s="126" t="s">
        <v>243</v>
      </c>
      <c r="C23" s="516">
        <v>15</v>
      </c>
      <c r="D23" s="516">
        <v>5.5</v>
      </c>
      <c r="E23" s="516">
        <v>5</v>
      </c>
      <c r="F23" s="517">
        <v>4.9000000000000004</v>
      </c>
      <c r="G23" s="120"/>
      <c r="H23" s="120"/>
      <c r="I23" s="120"/>
    </row>
    <row r="24" spans="1:9" x14ac:dyDescent="0.25">
      <c r="A24" s="562"/>
      <c r="B24" s="126" t="s">
        <v>244</v>
      </c>
      <c r="C24" s="518">
        <v>18</v>
      </c>
      <c r="D24" s="516">
        <v>6.6</v>
      </c>
      <c r="E24" s="516">
        <v>6</v>
      </c>
      <c r="F24" s="517">
        <v>5.9</v>
      </c>
      <c r="G24" s="120"/>
      <c r="H24" s="120"/>
      <c r="I24" s="120"/>
    </row>
    <row r="25" spans="1:9" x14ac:dyDescent="0.25">
      <c r="A25" s="562"/>
      <c r="B25" s="128" t="s">
        <v>245</v>
      </c>
      <c r="C25" s="519">
        <v>21</v>
      </c>
      <c r="D25" s="516">
        <v>11</v>
      </c>
      <c r="E25" s="516">
        <v>10</v>
      </c>
      <c r="F25" s="517">
        <v>9</v>
      </c>
      <c r="G25" s="120"/>
      <c r="H25" s="120"/>
      <c r="I25" s="120"/>
    </row>
    <row r="26" spans="1:9" x14ac:dyDescent="0.25">
      <c r="A26" s="129" t="s">
        <v>248</v>
      </c>
      <c r="B26" s="126" t="s">
        <v>249</v>
      </c>
      <c r="C26" s="521">
        <v>25</v>
      </c>
      <c r="D26" s="522">
        <v>12.5</v>
      </c>
      <c r="E26" s="523">
        <v>10</v>
      </c>
      <c r="F26" s="524" t="s">
        <v>250</v>
      </c>
      <c r="G26" s="120"/>
      <c r="H26" s="120"/>
      <c r="I26" s="120"/>
    </row>
    <row r="27" spans="1:9" x14ac:dyDescent="0.25">
      <c r="A27" s="129" t="s">
        <v>251</v>
      </c>
      <c r="B27" s="126" t="s">
        <v>249</v>
      </c>
      <c r="C27" s="522">
        <v>50</v>
      </c>
      <c r="D27" s="522">
        <v>30</v>
      </c>
      <c r="E27" s="523">
        <v>28</v>
      </c>
      <c r="F27" s="524" t="s">
        <v>250</v>
      </c>
      <c r="G27" s="120"/>
      <c r="H27" s="120"/>
      <c r="I27" s="120"/>
    </row>
    <row r="28" spans="1:9" x14ac:dyDescent="0.25">
      <c r="A28" s="130" t="s">
        <v>252</v>
      </c>
      <c r="B28" s="126" t="s">
        <v>253</v>
      </c>
      <c r="C28" s="522">
        <v>500</v>
      </c>
      <c r="D28" s="522"/>
      <c r="E28" s="523">
        <v>225</v>
      </c>
      <c r="F28" s="524" t="s">
        <v>250</v>
      </c>
      <c r="G28" s="120"/>
      <c r="H28" s="120"/>
      <c r="I28" s="120"/>
    </row>
    <row r="29" spans="1:9" ht="54.75" thickBot="1" x14ac:dyDescent="0.3">
      <c r="A29" s="405" t="s">
        <v>233</v>
      </c>
      <c r="B29" s="405" t="s">
        <v>234</v>
      </c>
      <c r="C29" s="406" t="s">
        <v>1509</v>
      </c>
      <c r="D29" s="407" t="s">
        <v>235</v>
      </c>
      <c r="E29" s="408" t="s">
        <v>236</v>
      </c>
      <c r="F29" s="409" t="s">
        <v>237</v>
      </c>
      <c r="G29" s="120"/>
      <c r="H29" s="120"/>
      <c r="I29" s="120"/>
    </row>
    <row r="30" spans="1:9" ht="15" customHeight="1" thickTop="1" x14ac:dyDescent="0.25">
      <c r="A30" s="563" t="s">
        <v>254</v>
      </c>
      <c r="B30" s="131" t="s">
        <v>253</v>
      </c>
      <c r="C30" s="525">
        <v>725</v>
      </c>
      <c r="D30" s="526">
        <v>650</v>
      </c>
      <c r="E30" s="526">
        <v>575</v>
      </c>
      <c r="F30" s="526">
        <v>300</v>
      </c>
      <c r="G30" s="120"/>
      <c r="H30" s="120"/>
      <c r="I30" s="120"/>
    </row>
    <row r="31" spans="1:9" x14ac:dyDescent="0.25">
      <c r="A31" s="564"/>
      <c r="B31" s="131" t="s">
        <v>255</v>
      </c>
      <c r="C31" s="525">
        <v>365</v>
      </c>
      <c r="D31" s="526">
        <v>330</v>
      </c>
      <c r="E31" s="526">
        <v>285</v>
      </c>
      <c r="F31" s="526">
        <v>155</v>
      </c>
      <c r="G31" s="120"/>
      <c r="H31" s="120"/>
      <c r="I31" s="120"/>
    </row>
    <row r="32" spans="1:9" x14ac:dyDescent="0.25">
      <c r="A32" s="564"/>
      <c r="B32" s="131" t="s">
        <v>256</v>
      </c>
      <c r="C32" s="525">
        <v>190</v>
      </c>
      <c r="D32" s="526">
        <v>175</v>
      </c>
      <c r="E32" s="526">
        <v>145</v>
      </c>
      <c r="F32" s="526">
        <v>80</v>
      </c>
      <c r="G32" s="120"/>
      <c r="H32" s="120"/>
      <c r="I32" s="120"/>
    </row>
    <row r="33" spans="1:9" x14ac:dyDescent="0.25">
      <c r="A33" s="564"/>
      <c r="B33" s="131" t="s">
        <v>257</v>
      </c>
      <c r="C33" s="525">
        <v>67</v>
      </c>
      <c r="D33" s="526">
        <v>60</v>
      </c>
      <c r="E33" s="526">
        <v>50</v>
      </c>
      <c r="F33" s="526">
        <v>35</v>
      </c>
      <c r="G33" s="120"/>
      <c r="H33" s="120"/>
      <c r="I33" s="120"/>
    </row>
    <row r="34" spans="1:9" x14ac:dyDescent="0.25">
      <c r="A34" s="563" t="s">
        <v>258</v>
      </c>
      <c r="B34" s="131" t="s">
        <v>253</v>
      </c>
      <c r="C34" s="525">
        <v>1300</v>
      </c>
      <c r="D34" s="526">
        <v>1250</v>
      </c>
      <c r="E34" s="526">
        <v>1050</v>
      </c>
      <c r="F34" s="527" t="s">
        <v>250</v>
      </c>
      <c r="G34" s="120"/>
      <c r="H34" s="120"/>
      <c r="I34" s="120"/>
    </row>
    <row r="35" spans="1:9" x14ac:dyDescent="0.25">
      <c r="A35" s="563"/>
      <c r="B35" s="131" t="s">
        <v>256</v>
      </c>
      <c r="C35" s="525">
        <v>350</v>
      </c>
      <c r="D35" s="526">
        <v>325</v>
      </c>
      <c r="E35" s="526">
        <v>290</v>
      </c>
      <c r="F35" s="527" t="s">
        <v>250</v>
      </c>
      <c r="G35" s="120"/>
      <c r="H35" s="120"/>
      <c r="I35" s="120"/>
    </row>
    <row r="36" spans="1:9" x14ac:dyDescent="0.25">
      <c r="A36" s="563"/>
      <c r="B36" s="131" t="s">
        <v>257</v>
      </c>
      <c r="C36" s="525">
        <v>125</v>
      </c>
      <c r="D36" s="526">
        <v>115</v>
      </c>
      <c r="E36" s="526">
        <v>100</v>
      </c>
      <c r="F36" s="527" t="s">
        <v>250</v>
      </c>
      <c r="G36" s="120"/>
      <c r="H36" s="120"/>
      <c r="I36" s="120"/>
    </row>
    <row r="37" spans="1:9" ht="18.75" customHeight="1" x14ac:dyDescent="0.25">
      <c r="A37" s="132" t="s">
        <v>259</v>
      </c>
      <c r="B37" s="126" t="s">
        <v>253</v>
      </c>
      <c r="C37" s="565" t="s">
        <v>260</v>
      </c>
      <c r="D37" s="566"/>
      <c r="E37" s="566"/>
      <c r="F37" s="567"/>
      <c r="G37" s="120"/>
      <c r="H37" s="120"/>
      <c r="I37" s="120"/>
    </row>
    <row r="38" spans="1:9" ht="9" customHeight="1" x14ac:dyDescent="0.25">
      <c r="A38" s="121"/>
      <c r="B38" s="119"/>
      <c r="C38" s="121"/>
      <c r="D38" s="121"/>
      <c r="E38" s="121"/>
      <c r="F38" s="503"/>
    </row>
    <row r="39" spans="1:9" ht="18.75" thickBot="1" x14ac:dyDescent="0.3">
      <c r="A39" s="405" t="s">
        <v>233</v>
      </c>
      <c r="B39" s="405" t="s">
        <v>234</v>
      </c>
      <c r="C39" s="410" t="s">
        <v>261</v>
      </c>
      <c r="D39" s="410" t="s">
        <v>262</v>
      </c>
      <c r="E39" s="410" t="s">
        <v>263</v>
      </c>
      <c r="F39" s="503"/>
    </row>
    <row r="40" spans="1:9" ht="15.75" thickTop="1" x14ac:dyDescent="0.25">
      <c r="A40" s="133" t="s">
        <v>264</v>
      </c>
      <c r="B40" s="131" t="s">
        <v>265</v>
      </c>
      <c r="C40" s="134"/>
      <c r="D40" s="135">
        <v>163.5</v>
      </c>
      <c r="E40" s="136">
        <v>302.5</v>
      </c>
      <c r="F40" s="503"/>
    </row>
    <row r="41" spans="1:9" x14ac:dyDescent="0.25">
      <c r="A41" s="133" t="s">
        <v>266</v>
      </c>
      <c r="B41" s="131" t="s">
        <v>267</v>
      </c>
      <c r="C41" s="137"/>
      <c r="D41" s="138"/>
      <c r="E41" s="136">
        <v>79</v>
      </c>
      <c r="F41" s="503"/>
    </row>
    <row r="42" spans="1:9" x14ac:dyDescent="0.25">
      <c r="A42" s="139" t="s">
        <v>268</v>
      </c>
      <c r="B42" s="140" t="s">
        <v>269</v>
      </c>
      <c r="C42" s="137"/>
      <c r="D42" s="138"/>
      <c r="E42" s="136">
        <v>157.5</v>
      </c>
      <c r="F42" s="503"/>
    </row>
    <row r="43" spans="1:9" ht="28.5" x14ac:dyDescent="0.25">
      <c r="A43" s="141" t="s">
        <v>270</v>
      </c>
      <c r="B43" s="142" t="s">
        <v>267</v>
      </c>
      <c r="C43" s="137"/>
      <c r="D43" s="137"/>
      <c r="E43" s="136">
        <v>242</v>
      </c>
      <c r="F43" s="503"/>
    </row>
    <row r="44" spans="1:9" ht="28.5" x14ac:dyDescent="0.25">
      <c r="A44" s="141" t="s">
        <v>271</v>
      </c>
      <c r="B44" s="143" t="s">
        <v>267</v>
      </c>
      <c r="C44" s="137"/>
      <c r="D44" s="137"/>
      <c r="E44" s="136">
        <v>605</v>
      </c>
      <c r="F44" s="503"/>
    </row>
    <row r="45" spans="1:9" ht="28.5" x14ac:dyDescent="0.25">
      <c r="A45" s="141" t="s">
        <v>272</v>
      </c>
      <c r="B45" s="144" t="s">
        <v>273</v>
      </c>
      <c r="C45" s="137"/>
      <c r="D45" s="137"/>
      <c r="E45" s="145">
        <v>79</v>
      </c>
      <c r="F45" s="503"/>
    </row>
    <row r="46" spans="1:9" x14ac:dyDescent="0.25">
      <c r="A46" s="133" t="s">
        <v>274</v>
      </c>
      <c r="B46" s="131" t="s">
        <v>265</v>
      </c>
      <c r="C46" s="137"/>
      <c r="D46" s="138"/>
      <c r="E46" s="136">
        <v>18.5</v>
      </c>
      <c r="F46" s="503"/>
    </row>
    <row r="47" spans="1:9" x14ac:dyDescent="0.25">
      <c r="A47" s="133" t="s">
        <v>275</v>
      </c>
      <c r="B47" s="131"/>
      <c r="C47" s="137"/>
      <c r="D47" s="138"/>
      <c r="E47" s="136">
        <v>10</v>
      </c>
      <c r="F47" s="503"/>
    </row>
    <row r="48" spans="1:9" x14ac:dyDescent="0.25">
      <c r="A48" s="133" t="s">
        <v>276</v>
      </c>
      <c r="B48" s="131" t="s">
        <v>265</v>
      </c>
      <c r="C48" s="137"/>
      <c r="D48" s="137"/>
      <c r="E48" s="136">
        <v>18.5</v>
      </c>
      <c r="F48" s="503"/>
    </row>
    <row r="49" spans="1:9" x14ac:dyDescent="0.25">
      <c r="A49" s="133" t="s">
        <v>277</v>
      </c>
      <c r="B49" s="131" t="s">
        <v>265</v>
      </c>
      <c r="C49" s="137"/>
      <c r="D49" s="137"/>
      <c r="E49" s="136">
        <v>30.5</v>
      </c>
      <c r="F49" s="503"/>
    </row>
    <row r="50" spans="1:9" x14ac:dyDescent="0.25">
      <c r="A50" s="133" t="s">
        <v>278</v>
      </c>
      <c r="B50" s="131" t="s">
        <v>265</v>
      </c>
      <c r="C50" s="137"/>
      <c r="D50" s="137"/>
      <c r="E50" s="136">
        <v>60.5</v>
      </c>
      <c r="F50" s="503"/>
    </row>
    <row r="51" spans="1:9" x14ac:dyDescent="0.25">
      <c r="A51" s="133" t="s">
        <v>279</v>
      </c>
      <c r="B51" s="131" t="s">
        <v>265</v>
      </c>
      <c r="C51" s="137"/>
      <c r="D51" s="137"/>
      <c r="E51" s="136">
        <v>91</v>
      </c>
      <c r="F51" s="503"/>
    </row>
    <row r="52" spans="1:9" x14ac:dyDescent="0.25">
      <c r="A52" s="133" t="s">
        <v>280</v>
      </c>
      <c r="B52" s="131" t="s">
        <v>265</v>
      </c>
      <c r="C52" s="137"/>
      <c r="D52" s="137"/>
      <c r="E52" s="136">
        <v>60.5</v>
      </c>
      <c r="F52" s="503"/>
    </row>
    <row r="53" spans="1:9" x14ac:dyDescent="0.25">
      <c r="A53" s="133" t="s">
        <v>281</v>
      </c>
      <c r="B53" s="131" t="s">
        <v>265</v>
      </c>
      <c r="C53" s="137"/>
      <c r="D53" s="137"/>
      <c r="E53" s="136">
        <v>175</v>
      </c>
      <c r="F53" s="503"/>
    </row>
    <row r="54" spans="1:9" x14ac:dyDescent="0.25">
      <c r="A54" s="133" t="s">
        <v>1511</v>
      </c>
      <c r="B54" s="131" t="s">
        <v>265</v>
      </c>
      <c r="C54" s="134"/>
      <c r="D54" s="134"/>
      <c r="E54" s="135">
        <v>50</v>
      </c>
      <c r="F54" s="503"/>
    </row>
    <row r="55" spans="1:9" ht="28.5" x14ac:dyDescent="0.2">
      <c r="A55" s="528" t="s">
        <v>1512</v>
      </c>
      <c r="B55" s="133" t="s">
        <v>267</v>
      </c>
      <c r="C55" s="529">
        <v>60</v>
      </c>
      <c r="D55" s="530"/>
      <c r="E55" s="530">
        <v>600</v>
      </c>
      <c r="F55" s="503"/>
    </row>
    <row r="56" spans="1:9" ht="9" customHeight="1" x14ac:dyDescent="0.25">
      <c r="A56" s="146"/>
      <c r="B56" s="147"/>
      <c r="C56" s="146"/>
      <c r="D56" s="146"/>
      <c r="E56" s="146"/>
      <c r="F56" s="503"/>
    </row>
    <row r="57" spans="1:9" ht="18" x14ac:dyDescent="0.25">
      <c r="A57" s="508" t="s">
        <v>233</v>
      </c>
      <c r="B57" s="508" t="s">
        <v>234</v>
      </c>
      <c r="C57" s="509" t="s">
        <v>261</v>
      </c>
      <c r="D57" s="509" t="s">
        <v>282</v>
      </c>
      <c r="E57" s="509" t="s">
        <v>263</v>
      </c>
      <c r="F57" s="503"/>
    </row>
    <row r="58" spans="1:9" x14ac:dyDescent="0.2">
      <c r="A58" s="512" t="s">
        <v>283</v>
      </c>
      <c r="B58" s="531"/>
      <c r="C58" s="530">
        <v>12.5</v>
      </c>
      <c r="D58" s="530">
        <v>37.5</v>
      </c>
      <c r="E58" s="530">
        <v>125</v>
      </c>
      <c r="F58" s="503"/>
    </row>
    <row r="59" spans="1:9" ht="9" customHeight="1" x14ac:dyDescent="0.25">
      <c r="A59" s="146"/>
      <c r="B59" s="147"/>
      <c r="C59" s="146"/>
      <c r="D59" s="146"/>
      <c r="E59" s="146"/>
      <c r="F59" s="503"/>
    </row>
    <row r="60" spans="1:9" x14ac:dyDescent="0.25">
      <c r="A60" s="146" t="s">
        <v>284</v>
      </c>
      <c r="B60" s="147"/>
      <c r="C60" s="146"/>
      <c r="D60" s="146"/>
      <c r="E60" s="146"/>
      <c r="F60" s="503"/>
    </row>
    <row r="61" spans="1:9" x14ac:dyDescent="0.25">
      <c r="A61" s="146"/>
      <c r="B61" s="147"/>
      <c r="C61" s="146"/>
      <c r="D61" s="146"/>
      <c r="E61" s="146"/>
      <c r="F61" s="503"/>
    </row>
    <row r="62" spans="1:9" ht="18.75" thickBot="1" x14ac:dyDescent="0.3">
      <c r="A62" s="405" t="s">
        <v>233</v>
      </c>
      <c r="B62" s="568" t="s">
        <v>234</v>
      </c>
      <c r="C62" s="568"/>
      <c r="D62" s="569" t="s">
        <v>285</v>
      </c>
      <c r="E62" s="569"/>
      <c r="F62" s="504"/>
      <c r="G62" s="120"/>
      <c r="H62" s="120"/>
      <c r="I62" s="120"/>
    </row>
    <row r="63" spans="1:9" ht="15.75" thickTop="1" x14ac:dyDescent="0.25">
      <c r="A63" s="515" t="s">
        <v>286</v>
      </c>
      <c r="B63" s="551" t="s">
        <v>287</v>
      </c>
      <c r="C63" s="552"/>
      <c r="D63" s="570" t="s">
        <v>1513</v>
      </c>
      <c r="E63" s="570"/>
      <c r="F63" s="504"/>
      <c r="G63" s="120"/>
      <c r="H63" s="120"/>
      <c r="I63" s="120"/>
    </row>
    <row r="64" spans="1:9" x14ac:dyDescent="0.25">
      <c r="A64" s="148" t="s">
        <v>288</v>
      </c>
      <c r="B64" s="551" t="s">
        <v>287</v>
      </c>
      <c r="C64" s="552"/>
      <c r="D64" s="553">
        <v>15</v>
      </c>
      <c r="E64" s="553"/>
      <c r="F64" s="504"/>
      <c r="G64" s="120"/>
      <c r="H64" s="120"/>
      <c r="I64" s="120"/>
    </row>
    <row r="65" spans="1:9" x14ac:dyDescent="0.25">
      <c r="A65" s="149" t="s">
        <v>288</v>
      </c>
      <c r="B65" s="551" t="s">
        <v>289</v>
      </c>
      <c r="C65" s="552"/>
      <c r="D65" s="553">
        <v>60.5</v>
      </c>
      <c r="E65" s="553"/>
      <c r="F65" s="504"/>
      <c r="G65" s="120"/>
      <c r="H65" s="120"/>
      <c r="I65" s="120"/>
    </row>
    <row r="66" spans="1:9" x14ac:dyDescent="0.25">
      <c r="A66" s="148" t="s">
        <v>290</v>
      </c>
      <c r="B66" s="551" t="s">
        <v>291</v>
      </c>
      <c r="C66" s="552"/>
      <c r="D66" s="553">
        <v>91</v>
      </c>
      <c r="E66" s="553"/>
      <c r="F66" s="504"/>
      <c r="G66" s="120"/>
      <c r="H66" s="120"/>
      <c r="I66" s="120"/>
    </row>
    <row r="67" spans="1:9" x14ac:dyDescent="0.25">
      <c r="A67" s="148" t="s">
        <v>292</v>
      </c>
      <c r="B67" s="551"/>
      <c r="C67" s="552"/>
      <c r="D67" s="553">
        <v>36.5</v>
      </c>
      <c r="E67" s="553"/>
      <c r="F67" s="505"/>
      <c r="G67" s="487"/>
      <c r="H67" s="120"/>
      <c r="I67" s="120"/>
    </row>
    <row r="68" spans="1:9" x14ac:dyDescent="0.25">
      <c r="A68" s="573" t="s">
        <v>293</v>
      </c>
      <c r="B68" s="551" t="s">
        <v>294</v>
      </c>
      <c r="C68" s="552"/>
      <c r="D68" s="553">
        <v>36.5</v>
      </c>
      <c r="E68" s="553"/>
      <c r="F68" s="504"/>
      <c r="G68" s="120"/>
      <c r="H68" s="120"/>
      <c r="I68" s="120"/>
    </row>
    <row r="69" spans="1:9" x14ac:dyDescent="0.25">
      <c r="A69" s="574"/>
      <c r="B69" s="551" t="s">
        <v>295</v>
      </c>
      <c r="C69" s="552"/>
      <c r="D69" s="553">
        <v>242</v>
      </c>
      <c r="E69" s="553"/>
      <c r="F69" s="504"/>
      <c r="G69" s="120"/>
      <c r="H69" s="120"/>
      <c r="I69" s="120"/>
    </row>
    <row r="70" spans="1:9" x14ac:dyDescent="0.25">
      <c r="A70" s="571" t="s">
        <v>296</v>
      </c>
      <c r="B70" s="551" t="s">
        <v>294</v>
      </c>
      <c r="C70" s="552"/>
      <c r="D70" s="553">
        <v>24.5</v>
      </c>
      <c r="E70" s="553"/>
      <c r="F70" s="504"/>
      <c r="G70" s="120"/>
      <c r="H70" s="120"/>
      <c r="I70" s="120"/>
    </row>
    <row r="71" spans="1:9" x14ac:dyDescent="0.25">
      <c r="A71" s="572"/>
      <c r="B71" s="551" t="s">
        <v>295</v>
      </c>
      <c r="C71" s="552"/>
      <c r="D71" s="553">
        <v>145.5</v>
      </c>
      <c r="E71" s="553"/>
      <c r="F71" s="504"/>
      <c r="G71" s="120"/>
      <c r="H71" s="120"/>
      <c r="I71" s="120"/>
    </row>
    <row r="72" spans="1:9" x14ac:dyDescent="0.25">
      <c r="A72" s="148" t="s">
        <v>297</v>
      </c>
      <c r="B72" s="551" t="s">
        <v>298</v>
      </c>
      <c r="C72" s="552"/>
      <c r="D72" s="553">
        <v>18.5</v>
      </c>
      <c r="E72" s="553"/>
      <c r="F72" s="504"/>
      <c r="G72" s="120"/>
      <c r="H72" s="120"/>
      <c r="I72" s="120"/>
    </row>
    <row r="73" spans="1:9" x14ac:dyDescent="0.25">
      <c r="A73" s="148" t="s">
        <v>299</v>
      </c>
      <c r="B73" s="551" t="s">
        <v>298</v>
      </c>
      <c r="C73" s="552"/>
      <c r="D73" s="553">
        <v>10</v>
      </c>
      <c r="E73" s="553"/>
      <c r="F73" s="504"/>
      <c r="G73" s="120"/>
      <c r="H73" s="120"/>
      <c r="I73" s="120"/>
    </row>
    <row r="74" spans="1:9" x14ac:dyDescent="0.25">
      <c r="A74" s="149" t="s">
        <v>300</v>
      </c>
      <c r="B74" s="551" t="s">
        <v>301</v>
      </c>
      <c r="C74" s="552"/>
      <c r="D74" s="553">
        <v>30.5</v>
      </c>
      <c r="E74" s="553"/>
      <c r="F74" s="504"/>
      <c r="G74" s="120"/>
      <c r="H74" s="120"/>
      <c r="I74" s="120"/>
    </row>
    <row r="75" spans="1:9" x14ac:dyDescent="0.25">
      <c r="A75" s="148" t="s">
        <v>302</v>
      </c>
      <c r="B75" s="551" t="s">
        <v>303</v>
      </c>
      <c r="C75" s="552"/>
      <c r="D75" s="553">
        <v>16.5</v>
      </c>
      <c r="E75" s="553"/>
      <c r="F75" s="504"/>
      <c r="G75" s="120"/>
      <c r="H75" s="120"/>
      <c r="I75" s="120"/>
    </row>
    <row r="76" spans="1:9" ht="30" customHeight="1" x14ac:dyDescent="0.25">
      <c r="A76" s="148" t="s">
        <v>304</v>
      </c>
      <c r="B76" s="575" t="s">
        <v>305</v>
      </c>
      <c r="C76" s="576"/>
      <c r="D76" s="577" t="s">
        <v>306</v>
      </c>
      <c r="E76" s="577"/>
      <c r="F76" s="504"/>
      <c r="G76" s="120"/>
      <c r="H76" s="120"/>
      <c r="I76" s="120"/>
    </row>
    <row r="77" spans="1:9" x14ac:dyDescent="0.25">
      <c r="A77" s="578" t="s">
        <v>307</v>
      </c>
      <c r="B77" s="575" t="s">
        <v>308</v>
      </c>
      <c r="C77" s="576"/>
      <c r="D77" s="580">
        <v>60.5</v>
      </c>
      <c r="E77" s="580"/>
      <c r="F77" s="504"/>
      <c r="G77" s="510"/>
      <c r="H77" s="120"/>
      <c r="I77" s="120"/>
    </row>
    <row r="78" spans="1:9" ht="14.25" customHeight="1" x14ac:dyDescent="0.25">
      <c r="A78" s="579"/>
      <c r="B78" s="575" t="s">
        <v>309</v>
      </c>
      <c r="C78" s="576"/>
      <c r="D78" s="580">
        <v>242</v>
      </c>
      <c r="E78" s="580"/>
      <c r="F78" s="504"/>
      <c r="G78" s="120"/>
      <c r="H78" s="120"/>
      <c r="I78" s="120"/>
    </row>
    <row r="79" spans="1:9" ht="30.6" customHeight="1" x14ac:dyDescent="0.25">
      <c r="A79" s="150" t="s">
        <v>310</v>
      </c>
      <c r="B79" s="582" t="s">
        <v>1521</v>
      </c>
      <c r="C79" s="583"/>
      <c r="D79" s="583"/>
      <c r="E79" s="584"/>
      <c r="F79" s="504"/>
      <c r="G79" s="120"/>
      <c r="H79" s="120"/>
    </row>
    <row r="80" spans="1:9" ht="28.5" customHeight="1" x14ac:dyDescent="0.25">
      <c r="A80" s="150" t="s">
        <v>311</v>
      </c>
      <c r="B80" s="585" t="s">
        <v>1514</v>
      </c>
      <c r="C80" s="586"/>
      <c r="D80" s="586"/>
      <c r="E80" s="587"/>
      <c r="F80" s="504"/>
      <c r="G80" s="120"/>
      <c r="H80" s="120"/>
    </row>
    <row r="81" spans="1:9" ht="14.1" customHeight="1" x14ac:dyDescent="0.25">
      <c r="A81" s="151" t="s">
        <v>312</v>
      </c>
      <c r="B81" s="152" t="s">
        <v>313</v>
      </c>
      <c r="C81" s="153"/>
      <c r="D81" s="588">
        <v>80</v>
      </c>
      <c r="E81" s="588"/>
      <c r="F81" s="504"/>
      <c r="G81" s="120"/>
      <c r="H81" s="120"/>
      <c r="I81" s="120"/>
    </row>
    <row r="82" spans="1:9" ht="47.1" customHeight="1" x14ac:dyDescent="0.25">
      <c r="A82" s="154" t="s">
        <v>314</v>
      </c>
      <c r="B82" s="589" t="s">
        <v>315</v>
      </c>
      <c r="C82" s="590"/>
      <c r="D82" s="591" t="s">
        <v>316</v>
      </c>
      <c r="E82" s="592"/>
      <c r="F82" s="504"/>
      <c r="G82" s="120"/>
      <c r="H82" s="120"/>
    </row>
    <row r="83" spans="1:9" x14ac:dyDescent="0.25">
      <c r="A83" s="155" t="s">
        <v>317</v>
      </c>
      <c r="B83" s="589" t="s">
        <v>318</v>
      </c>
      <c r="C83" s="590"/>
      <c r="D83" s="593" t="s">
        <v>319</v>
      </c>
      <c r="E83" s="593"/>
      <c r="F83" s="504"/>
      <c r="G83" s="120"/>
      <c r="H83" s="120"/>
    </row>
    <row r="84" spans="1:9" x14ac:dyDescent="0.25">
      <c r="A84" s="156" t="s">
        <v>320</v>
      </c>
      <c r="B84" s="581" t="s">
        <v>250</v>
      </c>
      <c r="C84" s="581"/>
      <c r="D84" s="581"/>
      <c r="E84" s="157"/>
      <c r="F84" s="503"/>
    </row>
    <row r="85" spans="1:9" x14ac:dyDescent="0.25">
      <c r="F85" s="503"/>
    </row>
    <row r="86" spans="1:9" x14ac:dyDescent="0.25">
      <c r="F86" s="503"/>
    </row>
    <row r="87" spans="1:9" x14ac:dyDescent="0.25">
      <c r="F87" s="503"/>
    </row>
    <row r="88" spans="1:9" x14ac:dyDescent="0.25">
      <c r="F88" s="503"/>
    </row>
  </sheetData>
  <mergeCells count="52">
    <mergeCell ref="B84:D84"/>
    <mergeCell ref="B79:E79"/>
    <mergeCell ref="B80:E80"/>
    <mergeCell ref="D81:E81"/>
    <mergeCell ref="B82:C82"/>
    <mergeCell ref="D82:E82"/>
    <mergeCell ref="B83:C83"/>
    <mergeCell ref="D83:E83"/>
    <mergeCell ref="B75:C75"/>
    <mergeCell ref="D75:E75"/>
    <mergeCell ref="B76:C76"/>
    <mergeCell ref="D76:E76"/>
    <mergeCell ref="A77:A78"/>
    <mergeCell ref="B77:C77"/>
    <mergeCell ref="D77:E77"/>
    <mergeCell ref="B78:C78"/>
    <mergeCell ref="D78:E78"/>
    <mergeCell ref="B72:C72"/>
    <mergeCell ref="D72:E72"/>
    <mergeCell ref="B73:C73"/>
    <mergeCell ref="D73:E73"/>
    <mergeCell ref="B74:C74"/>
    <mergeCell ref="D74:E74"/>
    <mergeCell ref="A68:A69"/>
    <mergeCell ref="B68:C68"/>
    <mergeCell ref="D68:E68"/>
    <mergeCell ref="B69:C69"/>
    <mergeCell ref="D69:E69"/>
    <mergeCell ref="A70:A71"/>
    <mergeCell ref="B70:C70"/>
    <mergeCell ref="D70:E70"/>
    <mergeCell ref="B71:C71"/>
    <mergeCell ref="D71:E71"/>
    <mergeCell ref="B65:C65"/>
    <mergeCell ref="D65:E65"/>
    <mergeCell ref="B66:C66"/>
    <mergeCell ref="D66:E66"/>
    <mergeCell ref="B67:C67"/>
    <mergeCell ref="D67:E67"/>
    <mergeCell ref="B64:C64"/>
    <mergeCell ref="D64:E64"/>
    <mergeCell ref="D1:F1"/>
    <mergeCell ref="A3:A10"/>
    <mergeCell ref="A11:A18"/>
    <mergeCell ref="A19:A25"/>
    <mergeCell ref="A30:A33"/>
    <mergeCell ref="A34:A36"/>
    <mergeCell ref="C37:F37"/>
    <mergeCell ref="B62:C62"/>
    <mergeCell ref="D62:E62"/>
    <mergeCell ref="B63:C63"/>
    <mergeCell ref="D63:E63"/>
  </mergeCells>
  <pageMargins left="0.70866141732283472" right="0.70866141732283472" top="0.94488188976377963" bottom="0.74803149606299213" header="0.31496062992125984" footer="0.31496062992125984"/>
  <pageSetup paperSize="9" scale="72" orientation="landscape" r:id="rId1"/>
  <headerFooter alignWithMargins="0">
    <oddHeader>&amp;L&amp;"Arial,Bold"&amp;16&amp;A&amp;C&amp;"Arial,Bold"&amp;16FEES AND CHARGES 2024/25</oddHeader>
    <oddFooter>&amp;L&amp;"Arial,Bold"&amp;16&amp;A&amp;C&amp;"Arial,Bold"&amp;16&amp;P</oddFooter>
  </headerFooter>
  <rowBreaks count="2" manualBreakCount="2">
    <brk id="28" max="16383" man="1"/>
    <brk id="6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F680-F423-40D3-A197-C588CF8CE3C4}">
  <dimension ref="A1:Q396"/>
  <sheetViews>
    <sheetView zoomScale="70" zoomScaleNormal="70" zoomScaleSheetLayoutView="70" workbookViewId="0">
      <selection sqref="A1:B1"/>
    </sheetView>
  </sheetViews>
  <sheetFormatPr defaultColWidth="9" defaultRowHeight="20.25" customHeight="1" x14ac:dyDescent="0.2"/>
  <cols>
    <col min="1" max="1" width="5.5703125" style="241" customWidth="1"/>
    <col min="2" max="2" width="72.7109375" style="54" customWidth="1"/>
    <col min="3" max="3" width="24.42578125" style="54" customWidth="1"/>
    <col min="4" max="4" width="16" style="59" customWidth="1"/>
    <col min="5" max="5" width="10.5703125" style="59" customWidth="1"/>
    <col min="6" max="6" width="16.140625" style="59" customWidth="1"/>
    <col min="7" max="7" width="3.42578125" style="59" customWidth="1"/>
    <col min="8" max="8" width="16.42578125" style="59" customWidth="1"/>
    <col min="9" max="9" width="10.5703125" style="59" customWidth="1"/>
    <col min="10" max="10" width="16.140625" style="59" customWidth="1"/>
    <col min="11" max="11" width="12.42578125" style="56" customWidth="1"/>
    <col min="12" max="12" width="11" style="57" customWidth="1"/>
    <col min="13" max="13" width="8.5703125" style="38" customWidth="1"/>
    <col min="14" max="16384" width="9" style="39"/>
  </cols>
  <sheetData>
    <row r="1" spans="1:13" s="65" customFormat="1" ht="78.75" thickBot="1" x14ac:dyDescent="0.35">
      <c r="A1" s="538" t="s">
        <v>0</v>
      </c>
      <c r="B1" s="538"/>
      <c r="C1" s="28" t="s">
        <v>1</v>
      </c>
      <c r="D1" s="28" t="s">
        <v>2</v>
      </c>
      <c r="E1" s="28" t="s">
        <v>3</v>
      </c>
      <c r="F1" s="28" t="s">
        <v>4</v>
      </c>
      <c r="G1" s="28"/>
      <c r="H1" s="28" t="s">
        <v>5</v>
      </c>
      <c r="I1" s="28" t="s">
        <v>3</v>
      </c>
      <c r="J1" s="28" t="s">
        <v>6</v>
      </c>
      <c r="K1" s="539" t="s">
        <v>7</v>
      </c>
      <c r="L1" s="539"/>
      <c r="M1" s="193"/>
    </row>
    <row r="2" spans="1:13" ht="16.5" thickTop="1" x14ac:dyDescent="0.2">
      <c r="A2" s="32"/>
      <c r="B2" s="194"/>
      <c r="C2" s="34"/>
      <c r="D2" s="36" t="s">
        <v>8</v>
      </c>
      <c r="E2" s="36" t="s">
        <v>8</v>
      </c>
      <c r="F2" s="36" t="s">
        <v>8</v>
      </c>
      <c r="G2" s="37"/>
      <c r="H2" s="36" t="s">
        <v>8</v>
      </c>
      <c r="I2" s="36" t="s">
        <v>8</v>
      </c>
      <c r="J2" s="36" t="s">
        <v>8</v>
      </c>
      <c r="K2" s="23" t="s">
        <v>8</v>
      </c>
      <c r="L2" s="22" t="s">
        <v>9</v>
      </c>
    </row>
    <row r="3" spans="1:13" ht="15.75" customHeight="1" thickBot="1" x14ac:dyDescent="0.25">
      <c r="A3" s="195"/>
      <c r="B3" s="396" t="s">
        <v>360</v>
      </c>
      <c r="C3" s="196"/>
      <c r="D3" s="43"/>
      <c r="E3" s="43"/>
      <c r="F3" s="43"/>
      <c r="G3" s="43"/>
      <c r="H3" s="43"/>
      <c r="I3" s="43"/>
      <c r="J3" s="43"/>
      <c r="K3" s="43"/>
      <c r="L3" s="8"/>
    </row>
    <row r="4" spans="1:13" ht="45.6" customHeight="1" thickTop="1" thickBot="1" x14ac:dyDescent="0.25">
      <c r="A4" s="195"/>
      <c r="B4" s="397" t="s">
        <v>361</v>
      </c>
      <c r="C4" s="196"/>
      <c r="D4" s="43"/>
      <c r="E4" s="43"/>
      <c r="F4" s="43"/>
      <c r="G4" s="43"/>
      <c r="H4" s="43"/>
      <c r="I4" s="43"/>
      <c r="J4" s="43"/>
      <c r="K4" s="43"/>
      <c r="L4" s="8"/>
    </row>
    <row r="5" spans="1:13" ht="15" x14ac:dyDescent="0.2">
      <c r="A5" s="40">
        <v>1</v>
      </c>
      <c r="B5" s="197" t="s">
        <v>362</v>
      </c>
      <c r="C5" s="17"/>
      <c r="D5" s="43"/>
      <c r="E5" s="43"/>
      <c r="F5" s="43"/>
      <c r="G5" s="43"/>
      <c r="H5" s="43"/>
      <c r="I5" s="43"/>
      <c r="J5" s="43"/>
      <c r="K5" s="9"/>
      <c r="L5" s="8"/>
      <c r="M5" s="45"/>
    </row>
    <row r="6" spans="1:13" ht="15.75" customHeight="1" x14ac:dyDescent="0.2">
      <c r="A6" s="40">
        <f t="shared" ref="A6:A18" si="0">+A5+1</f>
        <v>2</v>
      </c>
      <c r="B6" s="198" t="s">
        <v>363</v>
      </c>
      <c r="C6" s="17"/>
      <c r="D6" s="43"/>
      <c r="E6" s="43"/>
      <c r="F6" s="43"/>
      <c r="G6" s="43"/>
      <c r="H6" s="43"/>
      <c r="I6" s="43"/>
      <c r="J6" s="43"/>
      <c r="K6" s="9"/>
      <c r="L6" s="8"/>
      <c r="M6" s="45"/>
    </row>
    <row r="7" spans="1:13" ht="15.75" customHeight="1" x14ac:dyDescent="0.2">
      <c r="A7" s="40">
        <f t="shared" si="0"/>
        <v>3</v>
      </c>
      <c r="B7" s="198" t="s">
        <v>364</v>
      </c>
      <c r="C7" s="17"/>
      <c r="D7" s="43"/>
      <c r="E7" s="43"/>
      <c r="F7" s="43"/>
      <c r="G7" s="43"/>
      <c r="H7" s="43"/>
      <c r="I7" s="43"/>
      <c r="J7" s="43"/>
      <c r="K7" s="9"/>
      <c r="L7" s="8"/>
      <c r="M7" s="45"/>
    </row>
    <row r="8" spans="1:13" ht="15.75" customHeight="1" x14ac:dyDescent="0.2">
      <c r="A8" s="40">
        <f t="shared" si="0"/>
        <v>4</v>
      </c>
      <c r="B8" s="198" t="s">
        <v>365</v>
      </c>
      <c r="C8" s="17"/>
      <c r="D8" s="43"/>
      <c r="E8" s="43"/>
      <c r="F8" s="43"/>
      <c r="G8" s="43"/>
      <c r="H8" s="43"/>
      <c r="I8" s="43"/>
      <c r="J8" s="43"/>
      <c r="K8" s="9"/>
      <c r="L8" s="8"/>
      <c r="M8" s="45"/>
    </row>
    <row r="9" spans="1:13" ht="15" x14ac:dyDescent="0.2">
      <c r="A9" s="40">
        <f t="shared" si="0"/>
        <v>5</v>
      </c>
      <c r="B9" s="198" t="s">
        <v>366</v>
      </c>
      <c r="C9" s="17"/>
      <c r="D9" s="43"/>
      <c r="E9" s="43"/>
      <c r="F9" s="43"/>
      <c r="G9" s="43"/>
      <c r="H9" s="43"/>
      <c r="I9" s="43"/>
      <c r="J9" s="43"/>
      <c r="K9" s="9"/>
      <c r="L9" s="8"/>
      <c r="M9" s="45"/>
    </row>
    <row r="10" spans="1:13" ht="15" x14ac:dyDescent="0.2">
      <c r="A10" s="40">
        <f t="shared" si="0"/>
        <v>6</v>
      </c>
      <c r="B10" s="198" t="s">
        <v>367</v>
      </c>
      <c r="C10" s="17"/>
      <c r="D10" s="43"/>
      <c r="E10" s="43"/>
      <c r="F10" s="43"/>
      <c r="G10" s="43"/>
      <c r="H10" s="43"/>
      <c r="I10" s="43"/>
      <c r="J10" s="43"/>
      <c r="K10" s="9"/>
      <c r="L10" s="8"/>
      <c r="M10" s="45"/>
    </row>
    <row r="11" spans="1:13" ht="15" x14ac:dyDescent="0.2">
      <c r="A11" s="40">
        <f t="shared" si="0"/>
        <v>7</v>
      </c>
      <c r="B11" s="198" t="s">
        <v>368</v>
      </c>
      <c r="C11" s="17"/>
      <c r="D11" s="43"/>
      <c r="E11" s="43"/>
      <c r="F11" s="43"/>
      <c r="G11" s="43"/>
      <c r="H11" s="43"/>
      <c r="I11" s="43"/>
      <c r="J11" s="43"/>
      <c r="K11" s="9"/>
      <c r="L11" s="8"/>
      <c r="M11" s="45"/>
    </row>
    <row r="12" spans="1:13" ht="15" x14ac:dyDescent="0.2">
      <c r="A12" s="40">
        <f t="shared" si="0"/>
        <v>8</v>
      </c>
      <c r="B12" s="198" t="s">
        <v>369</v>
      </c>
      <c r="C12" s="17"/>
      <c r="D12" s="43"/>
      <c r="E12" s="43"/>
      <c r="F12" s="43"/>
      <c r="G12" s="43"/>
      <c r="H12" s="43"/>
      <c r="I12" s="43"/>
      <c r="J12" s="43"/>
      <c r="K12" s="9"/>
      <c r="L12" s="8"/>
      <c r="M12" s="45"/>
    </row>
    <row r="13" spans="1:13" ht="15" x14ac:dyDescent="0.2">
      <c r="A13" s="40">
        <f t="shared" si="0"/>
        <v>9</v>
      </c>
      <c r="B13" s="198" t="s">
        <v>370</v>
      </c>
      <c r="C13" s="17"/>
      <c r="D13" s="43"/>
      <c r="E13" s="43"/>
      <c r="F13" s="43"/>
      <c r="G13" s="43"/>
      <c r="H13" s="43"/>
      <c r="I13" s="43"/>
      <c r="J13" s="43"/>
      <c r="K13" s="9"/>
      <c r="L13" s="8"/>
      <c r="M13" s="45"/>
    </row>
    <row r="14" spans="1:13" ht="15" x14ac:dyDescent="0.2">
      <c r="A14" s="40">
        <f t="shared" si="0"/>
        <v>10</v>
      </c>
      <c r="B14" s="198" t="s">
        <v>371</v>
      </c>
      <c r="C14" s="17"/>
      <c r="D14" s="43"/>
      <c r="E14" s="43"/>
      <c r="F14" s="43"/>
      <c r="G14" s="43"/>
      <c r="H14" s="43"/>
      <c r="I14" s="43"/>
      <c r="J14" s="43"/>
      <c r="K14" s="9"/>
      <c r="L14" s="8"/>
      <c r="M14" s="45"/>
    </row>
    <row r="15" spans="1:13" ht="15" x14ac:dyDescent="0.2">
      <c r="A15" s="40">
        <f t="shared" si="0"/>
        <v>11</v>
      </c>
      <c r="B15" s="198" t="s">
        <v>372</v>
      </c>
      <c r="C15" s="17"/>
      <c r="D15" s="43"/>
      <c r="E15" s="43"/>
      <c r="F15" s="43"/>
      <c r="G15" s="43"/>
      <c r="H15" s="43"/>
      <c r="I15" s="43"/>
      <c r="J15" s="43"/>
      <c r="K15" s="9"/>
      <c r="L15" s="8"/>
      <c r="M15" s="45"/>
    </row>
    <row r="16" spans="1:13" ht="15" x14ac:dyDescent="0.2">
      <c r="A16" s="40">
        <f t="shared" si="0"/>
        <v>12</v>
      </c>
      <c r="B16" s="198" t="s">
        <v>373</v>
      </c>
      <c r="C16" s="17"/>
      <c r="D16" s="43"/>
      <c r="E16" s="43"/>
      <c r="F16" s="43"/>
      <c r="G16" s="43"/>
      <c r="H16" s="43"/>
      <c r="I16" s="43"/>
      <c r="J16" s="43"/>
      <c r="K16" s="9"/>
      <c r="L16" s="8"/>
      <c r="M16" s="45"/>
    </row>
    <row r="17" spans="1:13" ht="15" x14ac:dyDescent="0.2">
      <c r="A17" s="40">
        <f t="shared" si="0"/>
        <v>13</v>
      </c>
      <c r="B17" s="198" t="s">
        <v>374</v>
      </c>
      <c r="C17" s="17"/>
      <c r="D17" s="43"/>
      <c r="E17" s="43"/>
      <c r="F17" s="43"/>
      <c r="G17" s="43"/>
      <c r="H17" s="43"/>
      <c r="I17" s="43"/>
      <c r="J17" s="43"/>
      <c r="K17" s="9"/>
      <c r="L17" s="8"/>
      <c r="M17" s="45"/>
    </row>
    <row r="18" spans="1:13" ht="15" x14ac:dyDescent="0.2">
      <c r="A18" s="40">
        <f t="shared" si="0"/>
        <v>14</v>
      </c>
      <c r="B18" s="198" t="s">
        <v>375</v>
      </c>
      <c r="C18" s="17"/>
      <c r="D18" s="43"/>
      <c r="E18" s="43"/>
      <c r="F18" s="43"/>
      <c r="G18" s="43"/>
      <c r="H18" s="43"/>
      <c r="I18" s="43"/>
      <c r="J18" s="43"/>
      <c r="K18" s="9"/>
      <c r="L18" s="8"/>
      <c r="M18" s="45"/>
    </row>
    <row r="19" spans="1:13" ht="15" x14ac:dyDescent="0.2">
      <c r="A19" s="40"/>
      <c r="B19" s="198"/>
      <c r="C19" s="17"/>
      <c r="D19" s="43"/>
      <c r="E19" s="43"/>
      <c r="F19" s="43"/>
      <c r="G19" s="43"/>
      <c r="H19" s="43"/>
      <c r="I19" s="43"/>
      <c r="J19" s="43"/>
      <c r="K19" s="9"/>
      <c r="L19" s="8"/>
      <c r="M19" s="45"/>
    </row>
    <row r="20" spans="1:13" ht="15.75" customHeight="1" thickBot="1" x14ac:dyDescent="0.25">
      <c r="A20" s="40"/>
      <c r="B20" s="413" t="s">
        <v>376</v>
      </c>
      <c r="C20" s="17"/>
      <c r="D20" s="43"/>
      <c r="E20" s="43"/>
      <c r="F20" s="43"/>
      <c r="G20" s="43"/>
      <c r="H20" s="43"/>
      <c r="I20" s="43"/>
      <c r="J20" s="43"/>
      <c r="K20" s="9"/>
      <c r="L20" s="8"/>
    </row>
    <row r="21" spans="1:13" ht="15.75" thickTop="1" x14ac:dyDescent="0.2">
      <c r="A21" s="40">
        <f>A18+1</f>
        <v>15</v>
      </c>
      <c r="B21" s="198" t="s">
        <v>377</v>
      </c>
      <c r="C21" s="17" t="s">
        <v>11</v>
      </c>
      <c r="D21" s="43">
        <v>138</v>
      </c>
      <c r="E21" s="43"/>
      <c r="F21" s="43">
        <f t="shared" ref="F21" si="1">SUM(D21+E21)</f>
        <v>138</v>
      </c>
      <c r="G21" s="43"/>
      <c r="H21" s="507">
        <v>152</v>
      </c>
      <c r="I21" s="43"/>
      <c r="J21" s="43">
        <f t="shared" ref="J21" si="2">SUM(H21+I21)</f>
        <v>152</v>
      </c>
      <c r="K21" s="9">
        <f t="shared" ref="K21" si="3">J21-F21</f>
        <v>14</v>
      </c>
      <c r="L21" s="8">
        <f t="shared" ref="L21" si="4">IF(F21="","NEW",K21/F21)</f>
        <v>0.10144927536231885</v>
      </c>
    </row>
    <row r="22" spans="1:13" ht="16.5" customHeight="1" x14ac:dyDescent="0.2">
      <c r="A22" s="40"/>
      <c r="B22" s="198" t="s">
        <v>378</v>
      </c>
      <c r="C22" s="17"/>
      <c r="D22" s="43"/>
      <c r="E22" s="43"/>
      <c r="F22" s="43"/>
      <c r="G22" s="43"/>
      <c r="H22" s="507"/>
      <c r="I22" s="43"/>
      <c r="J22" s="43"/>
      <c r="K22" s="9"/>
      <c r="L22" s="8"/>
    </row>
    <row r="23" spans="1:13" ht="15" x14ac:dyDescent="0.2">
      <c r="A23" s="40"/>
      <c r="B23" s="198"/>
      <c r="C23" s="17"/>
      <c r="D23" s="43"/>
      <c r="E23" s="43"/>
      <c r="F23" s="43"/>
      <c r="G23" s="43"/>
      <c r="H23" s="507"/>
      <c r="I23" s="43"/>
      <c r="J23" s="43"/>
      <c r="K23" s="9"/>
      <c r="L23" s="8"/>
      <c r="M23" s="200"/>
    </row>
    <row r="24" spans="1:13" ht="15.75" customHeight="1" thickBot="1" x14ac:dyDescent="0.25">
      <c r="A24" s="40"/>
      <c r="B24" s="414" t="s">
        <v>379</v>
      </c>
      <c r="C24" s="17"/>
      <c r="D24" s="43"/>
      <c r="E24" s="43"/>
      <c r="F24" s="43"/>
      <c r="G24" s="43"/>
      <c r="H24" s="507"/>
      <c r="I24" s="43"/>
      <c r="J24" s="43"/>
      <c r="K24" s="9"/>
      <c r="L24" s="8"/>
      <c r="M24" s="200"/>
    </row>
    <row r="25" spans="1:13" ht="15" x14ac:dyDescent="0.2">
      <c r="A25" s="40">
        <f>A21+1</f>
        <v>16</v>
      </c>
      <c r="B25" s="198" t="s">
        <v>380</v>
      </c>
      <c r="C25" s="17" t="s">
        <v>11</v>
      </c>
      <c r="D25" s="43">
        <v>36</v>
      </c>
      <c r="E25" s="43"/>
      <c r="F25" s="43">
        <f t="shared" ref="F25:F35" si="5">SUM(D25+E25)</f>
        <v>36</v>
      </c>
      <c r="G25" s="43"/>
      <c r="H25" s="507">
        <v>40</v>
      </c>
      <c r="I25" s="43"/>
      <c r="J25" s="43">
        <f t="shared" ref="J25:J35" si="6">SUM(H25+I25)</f>
        <v>40</v>
      </c>
      <c r="K25" s="9">
        <f t="shared" ref="K25:K35" si="7">J25-F25</f>
        <v>4</v>
      </c>
      <c r="L25" s="8">
        <f t="shared" ref="L25:L35" si="8">IF(F25="","NEW",K25/F25)</f>
        <v>0.1111111111111111</v>
      </c>
    </row>
    <row r="26" spans="1:13" ht="15" x14ac:dyDescent="0.2">
      <c r="A26" s="40">
        <f>A25+1</f>
        <v>17</v>
      </c>
      <c r="B26" s="198" t="s">
        <v>381</v>
      </c>
      <c r="C26" s="17" t="s">
        <v>11</v>
      </c>
      <c r="D26" s="43">
        <v>5.7</v>
      </c>
      <c r="E26" s="43"/>
      <c r="F26" s="43">
        <f t="shared" si="5"/>
        <v>5.7</v>
      </c>
      <c r="G26" s="201"/>
      <c r="H26" s="507">
        <v>6.3000000000000007</v>
      </c>
      <c r="I26" s="43"/>
      <c r="J26" s="43">
        <f t="shared" si="6"/>
        <v>6.3000000000000007</v>
      </c>
      <c r="K26" s="9">
        <f t="shared" si="7"/>
        <v>0.60000000000000053</v>
      </c>
      <c r="L26" s="8">
        <f t="shared" si="8"/>
        <v>0.10526315789473693</v>
      </c>
    </row>
    <row r="27" spans="1:13" ht="15" x14ac:dyDescent="0.2">
      <c r="A27" s="40">
        <f t="shared" ref="A27:A37" si="9">A26+1</f>
        <v>18</v>
      </c>
      <c r="B27" s="198" t="s">
        <v>382</v>
      </c>
      <c r="C27" s="17" t="s">
        <v>11</v>
      </c>
      <c r="D27" s="43">
        <v>5.15</v>
      </c>
      <c r="E27" s="43"/>
      <c r="F27" s="43">
        <f t="shared" si="5"/>
        <v>5.15</v>
      </c>
      <c r="G27" s="201"/>
      <c r="H27" s="507">
        <v>5.7</v>
      </c>
      <c r="I27" s="43"/>
      <c r="J27" s="43">
        <f t="shared" si="6"/>
        <v>5.7</v>
      </c>
      <c r="K27" s="9">
        <f t="shared" si="7"/>
        <v>0.54999999999999982</v>
      </c>
      <c r="L27" s="8">
        <f t="shared" si="8"/>
        <v>0.10679611650485432</v>
      </c>
    </row>
    <row r="28" spans="1:13" ht="15" x14ac:dyDescent="0.2">
      <c r="A28" s="40">
        <f t="shared" si="9"/>
        <v>19</v>
      </c>
      <c r="B28" s="198" t="s">
        <v>383</v>
      </c>
      <c r="C28" s="17" t="s">
        <v>11</v>
      </c>
      <c r="D28" s="43">
        <v>3.1</v>
      </c>
      <c r="E28" s="43"/>
      <c r="F28" s="43">
        <f t="shared" si="5"/>
        <v>3.1</v>
      </c>
      <c r="G28" s="201"/>
      <c r="H28" s="507">
        <v>3.4000000000000004</v>
      </c>
      <c r="I28" s="43"/>
      <c r="J28" s="43">
        <f t="shared" si="6"/>
        <v>3.4000000000000004</v>
      </c>
      <c r="K28" s="9">
        <f t="shared" si="7"/>
        <v>0.30000000000000027</v>
      </c>
      <c r="L28" s="8">
        <f t="shared" si="8"/>
        <v>9.6774193548387177E-2</v>
      </c>
    </row>
    <row r="29" spans="1:13" ht="15" x14ac:dyDescent="0.2">
      <c r="A29" s="40">
        <f t="shared" si="9"/>
        <v>20</v>
      </c>
      <c r="B29" s="198" t="s">
        <v>384</v>
      </c>
      <c r="C29" s="17" t="s">
        <v>11</v>
      </c>
      <c r="D29" s="43">
        <v>1.55</v>
      </c>
      <c r="E29" s="43"/>
      <c r="F29" s="43">
        <f t="shared" si="5"/>
        <v>1.55</v>
      </c>
      <c r="G29" s="201"/>
      <c r="H29" s="507">
        <v>1.7000000000000002</v>
      </c>
      <c r="I29" s="43"/>
      <c r="J29" s="43">
        <f t="shared" si="6"/>
        <v>1.7000000000000002</v>
      </c>
      <c r="K29" s="9">
        <f t="shared" si="7"/>
        <v>0.15000000000000013</v>
      </c>
      <c r="L29" s="8">
        <f t="shared" si="8"/>
        <v>9.6774193548387177E-2</v>
      </c>
    </row>
    <row r="30" spans="1:13" ht="15" x14ac:dyDescent="0.2">
      <c r="A30" s="40">
        <f t="shared" si="9"/>
        <v>21</v>
      </c>
      <c r="B30" s="198" t="s">
        <v>385</v>
      </c>
      <c r="C30" s="17" t="s">
        <v>11</v>
      </c>
      <c r="D30" s="43">
        <v>1.55</v>
      </c>
      <c r="E30" s="43"/>
      <c r="F30" s="43">
        <f t="shared" si="5"/>
        <v>1.55</v>
      </c>
      <c r="G30" s="201"/>
      <c r="H30" s="507">
        <v>1.7000000000000002</v>
      </c>
      <c r="I30" s="43"/>
      <c r="J30" s="43">
        <f t="shared" si="6"/>
        <v>1.7000000000000002</v>
      </c>
      <c r="K30" s="9">
        <f t="shared" si="7"/>
        <v>0.15000000000000013</v>
      </c>
      <c r="L30" s="8">
        <f t="shared" si="8"/>
        <v>9.6774193548387177E-2</v>
      </c>
    </row>
    <row r="31" spans="1:13" ht="15" x14ac:dyDescent="0.2">
      <c r="A31" s="40">
        <f t="shared" si="9"/>
        <v>22</v>
      </c>
      <c r="B31" s="198" t="s">
        <v>386</v>
      </c>
      <c r="C31" s="17" t="s">
        <v>11</v>
      </c>
      <c r="D31" s="43">
        <v>1</v>
      </c>
      <c r="E31" s="43"/>
      <c r="F31" s="43">
        <f t="shared" si="5"/>
        <v>1</v>
      </c>
      <c r="G31" s="201"/>
      <c r="H31" s="507">
        <v>1.1000000000000001</v>
      </c>
      <c r="I31" s="43"/>
      <c r="J31" s="43">
        <f t="shared" si="6"/>
        <v>1.1000000000000001</v>
      </c>
      <c r="K31" s="9">
        <f t="shared" si="7"/>
        <v>0.10000000000000009</v>
      </c>
      <c r="L31" s="8">
        <f t="shared" si="8"/>
        <v>0.10000000000000009</v>
      </c>
    </row>
    <row r="32" spans="1:13" ht="15" x14ac:dyDescent="0.2">
      <c r="A32" s="40">
        <f t="shared" si="9"/>
        <v>23</v>
      </c>
      <c r="B32" s="198" t="s">
        <v>387</v>
      </c>
      <c r="C32" s="17" t="s">
        <v>11</v>
      </c>
      <c r="D32" s="43">
        <v>11</v>
      </c>
      <c r="E32" s="43"/>
      <c r="F32" s="43">
        <f t="shared" si="5"/>
        <v>11</v>
      </c>
      <c r="G32" s="201"/>
      <c r="H32" s="507">
        <v>12</v>
      </c>
      <c r="I32" s="43"/>
      <c r="J32" s="43">
        <f t="shared" si="6"/>
        <v>12</v>
      </c>
      <c r="K32" s="9">
        <f t="shared" si="7"/>
        <v>1</v>
      </c>
      <c r="L32" s="8">
        <f t="shared" si="8"/>
        <v>9.0909090909090912E-2</v>
      </c>
    </row>
    <row r="33" spans="1:13" ht="15" x14ac:dyDescent="0.2">
      <c r="A33" s="40">
        <f t="shared" si="9"/>
        <v>24</v>
      </c>
      <c r="B33" s="198" t="s">
        <v>388</v>
      </c>
      <c r="C33" s="17" t="s">
        <v>11</v>
      </c>
      <c r="D33" s="43">
        <v>9.75</v>
      </c>
      <c r="E33" s="43"/>
      <c r="F33" s="43">
        <f t="shared" si="5"/>
        <v>9.75</v>
      </c>
      <c r="G33" s="201"/>
      <c r="H33" s="507">
        <v>10.700000000000001</v>
      </c>
      <c r="I33" s="43"/>
      <c r="J33" s="43">
        <f t="shared" si="6"/>
        <v>10.700000000000001</v>
      </c>
      <c r="K33" s="9">
        <f t="shared" si="7"/>
        <v>0.95000000000000107</v>
      </c>
      <c r="L33" s="8">
        <f t="shared" si="8"/>
        <v>9.7435897435897548E-2</v>
      </c>
    </row>
    <row r="34" spans="1:13" ht="15" x14ac:dyDescent="0.2">
      <c r="A34" s="40">
        <f t="shared" si="9"/>
        <v>25</v>
      </c>
      <c r="B34" s="198" t="s">
        <v>389</v>
      </c>
      <c r="C34" s="17" t="s">
        <v>11</v>
      </c>
      <c r="D34" s="43">
        <v>5.5</v>
      </c>
      <c r="E34" s="43"/>
      <c r="F34" s="43">
        <f t="shared" si="5"/>
        <v>5.5</v>
      </c>
      <c r="G34" s="201"/>
      <c r="H34" s="507">
        <v>6.1000000000000005</v>
      </c>
      <c r="I34" s="43"/>
      <c r="J34" s="43">
        <f t="shared" si="6"/>
        <v>6.1000000000000005</v>
      </c>
      <c r="K34" s="9">
        <f t="shared" si="7"/>
        <v>0.60000000000000053</v>
      </c>
      <c r="L34" s="8">
        <f t="shared" si="8"/>
        <v>0.10909090909090918</v>
      </c>
    </row>
    <row r="35" spans="1:13" ht="15" x14ac:dyDescent="0.2">
      <c r="A35" s="40">
        <f t="shared" si="9"/>
        <v>26</v>
      </c>
      <c r="B35" s="198" t="s">
        <v>390</v>
      </c>
      <c r="C35" s="17" t="s">
        <v>11</v>
      </c>
      <c r="D35" s="43">
        <v>23.75</v>
      </c>
      <c r="E35" s="43"/>
      <c r="F35" s="43">
        <f t="shared" si="5"/>
        <v>23.75</v>
      </c>
      <c r="G35" s="201"/>
      <c r="H35" s="507">
        <v>26</v>
      </c>
      <c r="I35" s="43"/>
      <c r="J35" s="43">
        <f t="shared" si="6"/>
        <v>26</v>
      </c>
      <c r="K35" s="9">
        <f t="shared" si="7"/>
        <v>2.25</v>
      </c>
      <c r="L35" s="8">
        <f t="shared" si="8"/>
        <v>9.4736842105263161E-2</v>
      </c>
    </row>
    <row r="36" spans="1:13" ht="15" x14ac:dyDescent="0.2">
      <c r="A36" s="40">
        <f t="shared" si="9"/>
        <v>27</v>
      </c>
      <c r="B36" s="198" t="s">
        <v>391</v>
      </c>
      <c r="C36" s="17" t="s">
        <v>11</v>
      </c>
      <c r="D36" s="43"/>
      <c r="E36" s="43"/>
      <c r="F36" s="43"/>
      <c r="G36" s="43"/>
      <c r="H36" s="507"/>
      <c r="I36" s="43"/>
      <c r="J36" s="43"/>
      <c r="K36" s="9"/>
      <c r="L36" s="8"/>
    </row>
    <row r="37" spans="1:13" ht="15" x14ac:dyDescent="0.2">
      <c r="A37" s="40">
        <f t="shared" si="9"/>
        <v>28</v>
      </c>
      <c r="B37" s="198" t="s">
        <v>392</v>
      </c>
      <c r="C37" s="17" t="s">
        <v>11</v>
      </c>
      <c r="D37" s="43">
        <v>4.9000000000000004</v>
      </c>
      <c r="E37" s="43"/>
      <c r="F37" s="43">
        <f>SUM(D37+E37)</f>
        <v>4.9000000000000004</v>
      </c>
      <c r="G37" s="43"/>
      <c r="H37" s="507">
        <v>5.4</v>
      </c>
      <c r="I37" s="43"/>
      <c r="J37" s="43">
        <f t="shared" ref="J37" si="10">SUM(H37+I37)</f>
        <v>5.4</v>
      </c>
      <c r="K37" s="9">
        <f>J37-F37</f>
        <v>0.5</v>
      </c>
      <c r="L37" s="8">
        <f>IF(F37="","NEW",K37/F37)</f>
        <v>0.1020408163265306</v>
      </c>
    </row>
    <row r="38" spans="1:13" ht="15" x14ac:dyDescent="0.2">
      <c r="A38" s="40"/>
      <c r="B38" s="198"/>
      <c r="C38" s="17"/>
      <c r="D38" s="43"/>
      <c r="E38" s="43"/>
      <c r="F38" s="43"/>
      <c r="G38" s="43"/>
      <c r="H38" s="507"/>
      <c r="I38" s="43"/>
      <c r="J38" s="43"/>
      <c r="K38" s="9"/>
      <c r="L38" s="8"/>
      <c r="M38" s="45"/>
    </row>
    <row r="39" spans="1:13" ht="18.75" thickBot="1" x14ac:dyDescent="0.3">
      <c r="A39" s="40"/>
      <c r="B39" s="415" t="s">
        <v>393</v>
      </c>
      <c r="C39" s="17"/>
      <c r="D39" s="43"/>
      <c r="E39" s="43"/>
      <c r="F39" s="43"/>
      <c r="G39" s="43"/>
      <c r="H39" s="507"/>
      <c r="I39" s="43"/>
      <c r="J39" s="43"/>
      <c r="K39" s="9"/>
      <c r="L39" s="8"/>
      <c r="M39" s="203"/>
    </row>
    <row r="40" spans="1:13" ht="15.75" thickTop="1" x14ac:dyDescent="0.2">
      <c r="A40" s="40">
        <f>A37+1</f>
        <v>29</v>
      </c>
      <c r="B40" s="198" t="s">
        <v>394</v>
      </c>
      <c r="C40" s="17" t="s">
        <v>11</v>
      </c>
      <c r="D40" s="43">
        <v>4000</v>
      </c>
      <c r="E40" s="43"/>
      <c r="F40" s="43">
        <f t="shared" ref="F40:F67" si="11">SUM(D40+E40)</f>
        <v>4000</v>
      </c>
      <c r="G40" s="43"/>
      <c r="H40" s="507">
        <v>4400</v>
      </c>
      <c r="I40" s="43"/>
      <c r="J40" s="43">
        <f t="shared" ref="J40:J67" si="12">SUM(H40+I40)</f>
        <v>4400</v>
      </c>
      <c r="K40" s="9">
        <f t="shared" ref="K40:K67" si="13">J40-F40</f>
        <v>400</v>
      </c>
      <c r="L40" s="8">
        <f t="shared" ref="L40:L67" si="14">IF(F40="","NEW",K40/F40)</f>
        <v>0.1</v>
      </c>
    </row>
    <row r="41" spans="1:13" ht="15" x14ac:dyDescent="0.2">
      <c r="A41" s="40">
        <f t="shared" ref="A41:A67" si="15">+A40+1</f>
        <v>30</v>
      </c>
      <c r="B41" s="198" t="s">
        <v>395</v>
      </c>
      <c r="C41" s="17" t="s">
        <v>11</v>
      </c>
      <c r="D41" s="43">
        <v>4910</v>
      </c>
      <c r="E41" s="43"/>
      <c r="F41" s="43">
        <f t="shared" si="11"/>
        <v>4910</v>
      </c>
      <c r="G41" s="43"/>
      <c r="H41" s="507">
        <v>5400</v>
      </c>
      <c r="I41" s="43"/>
      <c r="J41" s="43">
        <f t="shared" si="12"/>
        <v>5400</v>
      </c>
      <c r="K41" s="9">
        <f t="shared" si="13"/>
        <v>490</v>
      </c>
      <c r="L41" s="8">
        <f t="shared" si="14"/>
        <v>9.9796334012219962E-2</v>
      </c>
    </row>
    <row r="42" spans="1:13" ht="15" x14ac:dyDescent="0.2">
      <c r="A42" s="40">
        <f t="shared" si="15"/>
        <v>31</v>
      </c>
      <c r="B42" s="198" t="s">
        <v>396</v>
      </c>
      <c r="C42" s="17" t="s">
        <v>11</v>
      </c>
      <c r="D42" s="43">
        <v>2500</v>
      </c>
      <c r="E42" s="43"/>
      <c r="F42" s="43">
        <f t="shared" si="11"/>
        <v>2500</v>
      </c>
      <c r="G42" s="43"/>
      <c r="H42" s="507">
        <v>2750</v>
      </c>
      <c r="I42" s="43"/>
      <c r="J42" s="43">
        <f t="shared" si="12"/>
        <v>2750</v>
      </c>
      <c r="K42" s="9">
        <f t="shared" si="13"/>
        <v>250</v>
      </c>
      <c r="L42" s="8">
        <f t="shared" si="14"/>
        <v>0.1</v>
      </c>
    </row>
    <row r="43" spans="1:13" ht="15" x14ac:dyDescent="0.2">
      <c r="A43" s="40">
        <f t="shared" si="15"/>
        <v>32</v>
      </c>
      <c r="B43" s="198" t="s">
        <v>397</v>
      </c>
      <c r="C43" s="17" t="s">
        <v>11</v>
      </c>
      <c r="D43" s="43">
        <v>3200</v>
      </c>
      <c r="E43" s="43"/>
      <c r="F43" s="43">
        <f t="shared" si="11"/>
        <v>3200</v>
      </c>
      <c r="G43" s="43"/>
      <c r="H43" s="507">
        <v>3520</v>
      </c>
      <c r="I43" s="43"/>
      <c r="J43" s="43">
        <f t="shared" si="12"/>
        <v>3520</v>
      </c>
      <c r="K43" s="9">
        <f t="shared" si="13"/>
        <v>320</v>
      </c>
      <c r="L43" s="8">
        <f t="shared" si="14"/>
        <v>0.1</v>
      </c>
    </row>
    <row r="44" spans="1:13" ht="15" x14ac:dyDescent="0.2">
      <c r="A44" s="40">
        <f t="shared" si="15"/>
        <v>33</v>
      </c>
      <c r="B44" s="198" t="s">
        <v>398</v>
      </c>
      <c r="C44" s="17" t="s">
        <v>11</v>
      </c>
      <c r="D44" s="43">
        <v>3300</v>
      </c>
      <c r="E44" s="43"/>
      <c r="F44" s="43">
        <f t="shared" si="11"/>
        <v>3300</v>
      </c>
      <c r="G44" s="43"/>
      <c r="H44" s="507">
        <v>3630</v>
      </c>
      <c r="I44" s="43"/>
      <c r="J44" s="43">
        <f t="shared" si="12"/>
        <v>3630</v>
      </c>
      <c r="K44" s="9">
        <f t="shared" si="13"/>
        <v>330</v>
      </c>
      <c r="L44" s="8">
        <f t="shared" si="14"/>
        <v>0.1</v>
      </c>
    </row>
    <row r="45" spans="1:13" ht="15" x14ac:dyDescent="0.2">
      <c r="A45" s="40">
        <f t="shared" si="15"/>
        <v>34</v>
      </c>
      <c r="B45" s="198" t="s">
        <v>399</v>
      </c>
      <c r="C45" s="17" t="s">
        <v>11</v>
      </c>
      <c r="D45" s="43">
        <v>1700</v>
      </c>
      <c r="E45" s="43"/>
      <c r="F45" s="43">
        <f t="shared" si="11"/>
        <v>1700</v>
      </c>
      <c r="G45" s="43"/>
      <c r="H45" s="507">
        <v>1870</v>
      </c>
      <c r="I45" s="43"/>
      <c r="J45" s="43">
        <f t="shared" si="12"/>
        <v>1870</v>
      </c>
      <c r="K45" s="9">
        <f t="shared" si="13"/>
        <v>170</v>
      </c>
      <c r="L45" s="8">
        <f t="shared" si="14"/>
        <v>0.1</v>
      </c>
    </row>
    <row r="46" spans="1:13" ht="15" x14ac:dyDescent="0.2">
      <c r="A46" s="40">
        <f t="shared" si="15"/>
        <v>35</v>
      </c>
      <c r="B46" s="198" t="s">
        <v>400</v>
      </c>
      <c r="C46" s="17" t="s">
        <v>11</v>
      </c>
      <c r="D46" s="43">
        <v>1700</v>
      </c>
      <c r="E46" s="43"/>
      <c r="F46" s="43">
        <f t="shared" si="11"/>
        <v>1700</v>
      </c>
      <c r="G46" s="43"/>
      <c r="H46" s="507">
        <v>1870</v>
      </c>
      <c r="I46" s="43"/>
      <c r="J46" s="43">
        <f t="shared" si="12"/>
        <v>1870</v>
      </c>
      <c r="K46" s="9">
        <f t="shared" si="13"/>
        <v>170</v>
      </c>
      <c r="L46" s="8">
        <f t="shared" si="14"/>
        <v>0.1</v>
      </c>
    </row>
    <row r="47" spans="1:13" ht="15" x14ac:dyDescent="0.2">
      <c r="A47" s="40">
        <f t="shared" si="15"/>
        <v>36</v>
      </c>
      <c r="B47" s="198" t="s">
        <v>401</v>
      </c>
      <c r="C47" s="17" t="s">
        <v>11</v>
      </c>
      <c r="D47" s="43">
        <v>1725</v>
      </c>
      <c r="E47" s="43"/>
      <c r="F47" s="43">
        <f t="shared" si="11"/>
        <v>1725</v>
      </c>
      <c r="G47" s="43"/>
      <c r="H47" s="507">
        <v>1900</v>
      </c>
      <c r="I47" s="43"/>
      <c r="J47" s="43">
        <f t="shared" si="12"/>
        <v>1900</v>
      </c>
      <c r="K47" s="9">
        <f t="shared" si="13"/>
        <v>175</v>
      </c>
      <c r="L47" s="8">
        <f t="shared" si="14"/>
        <v>0.10144927536231885</v>
      </c>
    </row>
    <row r="48" spans="1:13" ht="15" x14ac:dyDescent="0.2">
      <c r="A48" s="40">
        <f t="shared" si="15"/>
        <v>37</v>
      </c>
      <c r="B48" s="198" t="s">
        <v>402</v>
      </c>
      <c r="C48" s="17" t="s">
        <v>11</v>
      </c>
      <c r="D48" s="43">
        <v>1100</v>
      </c>
      <c r="E48" s="43"/>
      <c r="F48" s="43">
        <f t="shared" si="11"/>
        <v>1100</v>
      </c>
      <c r="G48" s="43"/>
      <c r="H48" s="507">
        <v>1210</v>
      </c>
      <c r="I48" s="43"/>
      <c r="J48" s="43">
        <f t="shared" si="12"/>
        <v>1210</v>
      </c>
      <c r="K48" s="9">
        <f t="shared" si="13"/>
        <v>110</v>
      </c>
      <c r="L48" s="8">
        <f t="shared" si="14"/>
        <v>0.1</v>
      </c>
    </row>
    <row r="49" spans="1:12" ht="15" x14ac:dyDescent="0.2">
      <c r="A49" s="40">
        <f t="shared" si="15"/>
        <v>38</v>
      </c>
      <c r="B49" s="198" t="s">
        <v>403</v>
      </c>
      <c r="C49" s="17" t="s">
        <v>11</v>
      </c>
      <c r="D49" s="43">
        <v>240</v>
      </c>
      <c r="E49" s="43"/>
      <c r="F49" s="43">
        <f t="shared" si="11"/>
        <v>240</v>
      </c>
      <c r="G49" s="43"/>
      <c r="H49" s="507">
        <v>265</v>
      </c>
      <c r="I49" s="43"/>
      <c r="J49" s="43">
        <f t="shared" si="12"/>
        <v>265</v>
      </c>
      <c r="K49" s="9">
        <f t="shared" si="13"/>
        <v>25</v>
      </c>
      <c r="L49" s="8">
        <f t="shared" si="14"/>
        <v>0.10416666666666667</v>
      </c>
    </row>
    <row r="50" spans="1:12" ht="15" x14ac:dyDescent="0.2">
      <c r="A50" s="40">
        <f t="shared" si="15"/>
        <v>39</v>
      </c>
      <c r="B50" s="198" t="s">
        <v>404</v>
      </c>
      <c r="C50" s="17" t="s">
        <v>11</v>
      </c>
      <c r="D50" s="43">
        <v>245</v>
      </c>
      <c r="E50" s="43"/>
      <c r="F50" s="43">
        <f t="shared" si="11"/>
        <v>245</v>
      </c>
      <c r="G50" s="43"/>
      <c r="H50" s="507">
        <v>270</v>
      </c>
      <c r="I50" s="43"/>
      <c r="J50" s="43">
        <f t="shared" si="12"/>
        <v>270</v>
      </c>
      <c r="K50" s="9">
        <f t="shared" si="13"/>
        <v>25</v>
      </c>
      <c r="L50" s="8">
        <f t="shared" si="14"/>
        <v>0.10204081632653061</v>
      </c>
    </row>
    <row r="51" spans="1:12" ht="15" x14ac:dyDescent="0.2">
      <c r="A51" s="40">
        <f t="shared" si="15"/>
        <v>40</v>
      </c>
      <c r="B51" s="198" t="s">
        <v>405</v>
      </c>
      <c r="C51" s="17" t="s">
        <v>11</v>
      </c>
      <c r="D51" s="43">
        <v>185</v>
      </c>
      <c r="E51" s="43"/>
      <c r="F51" s="43">
        <f t="shared" si="11"/>
        <v>185</v>
      </c>
      <c r="G51" s="43"/>
      <c r="H51" s="507">
        <v>205</v>
      </c>
      <c r="I51" s="43"/>
      <c r="J51" s="43">
        <f t="shared" si="12"/>
        <v>205</v>
      </c>
      <c r="K51" s="9">
        <f t="shared" si="13"/>
        <v>20</v>
      </c>
      <c r="L51" s="8">
        <f t="shared" si="14"/>
        <v>0.10810810810810811</v>
      </c>
    </row>
    <row r="52" spans="1:12" ht="15" x14ac:dyDescent="0.2">
      <c r="A52" s="40">
        <f t="shared" si="15"/>
        <v>41</v>
      </c>
      <c r="B52" s="198" t="s">
        <v>406</v>
      </c>
      <c r="C52" s="17" t="s">
        <v>11</v>
      </c>
      <c r="D52" s="43">
        <v>180</v>
      </c>
      <c r="E52" s="43"/>
      <c r="F52" s="43">
        <f t="shared" si="11"/>
        <v>180</v>
      </c>
      <c r="G52" s="43"/>
      <c r="H52" s="507">
        <v>200</v>
      </c>
      <c r="I52" s="43"/>
      <c r="J52" s="43">
        <f t="shared" si="12"/>
        <v>200</v>
      </c>
      <c r="K52" s="9">
        <f t="shared" si="13"/>
        <v>20</v>
      </c>
      <c r="L52" s="8">
        <f t="shared" si="14"/>
        <v>0.1111111111111111</v>
      </c>
    </row>
    <row r="53" spans="1:12" ht="15" x14ac:dyDescent="0.2">
      <c r="A53" s="40">
        <f t="shared" si="15"/>
        <v>42</v>
      </c>
      <c r="B53" s="198" t="s">
        <v>407</v>
      </c>
      <c r="C53" s="17" t="s">
        <v>11</v>
      </c>
      <c r="D53" s="43">
        <v>185</v>
      </c>
      <c r="E53" s="43"/>
      <c r="F53" s="43">
        <f t="shared" si="11"/>
        <v>185</v>
      </c>
      <c r="G53" s="43"/>
      <c r="H53" s="507">
        <v>204</v>
      </c>
      <c r="I53" s="43"/>
      <c r="J53" s="43">
        <f t="shared" si="12"/>
        <v>204</v>
      </c>
      <c r="K53" s="9">
        <f t="shared" si="13"/>
        <v>19</v>
      </c>
      <c r="L53" s="8">
        <f t="shared" si="14"/>
        <v>0.10270270270270271</v>
      </c>
    </row>
    <row r="54" spans="1:12" ht="15" x14ac:dyDescent="0.2">
      <c r="A54" s="40">
        <f t="shared" si="15"/>
        <v>43</v>
      </c>
      <c r="B54" s="198" t="s">
        <v>408</v>
      </c>
      <c r="C54" s="17" t="s">
        <v>11</v>
      </c>
      <c r="D54" s="43">
        <v>125</v>
      </c>
      <c r="E54" s="43"/>
      <c r="F54" s="43">
        <f t="shared" si="11"/>
        <v>125</v>
      </c>
      <c r="G54" s="43"/>
      <c r="H54" s="507">
        <v>138</v>
      </c>
      <c r="I54" s="43"/>
      <c r="J54" s="43">
        <f t="shared" si="12"/>
        <v>138</v>
      </c>
      <c r="K54" s="9">
        <f t="shared" si="13"/>
        <v>13</v>
      </c>
      <c r="L54" s="8">
        <f t="shared" si="14"/>
        <v>0.104</v>
      </c>
    </row>
    <row r="55" spans="1:12" ht="15" x14ac:dyDescent="0.2">
      <c r="A55" s="40">
        <f t="shared" si="15"/>
        <v>44</v>
      </c>
      <c r="B55" s="198" t="s">
        <v>409</v>
      </c>
      <c r="C55" s="17" t="s">
        <v>11</v>
      </c>
      <c r="D55" s="43">
        <v>90</v>
      </c>
      <c r="E55" s="43"/>
      <c r="F55" s="43">
        <f t="shared" si="11"/>
        <v>90</v>
      </c>
      <c r="G55" s="43"/>
      <c r="H55" s="507">
        <v>99</v>
      </c>
      <c r="I55" s="43"/>
      <c r="J55" s="43">
        <f t="shared" si="12"/>
        <v>99</v>
      </c>
      <c r="K55" s="9">
        <f t="shared" si="13"/>
        <v>9</v>
      </c>
      <c r="L55" s="8">
        <f t="shared" si="14"/>
        <v>0.1</v>
      </c>
    </row>
    <row r="56" spans="1:12" ht="15" x14ac:dyDescent="0.2">
      <c r="A56" s="40">
        <f t="shared" si="15"/>
        <v>45</v>
      </c>
      <c r="B56" s="198" t="s">
        <v>410</v>
      </c>
      <c r="C56" s="17" t="s">
        <v>11</v>
      </c>
      <c r="D56" s="43">
        <v>100</v>
      </c>
      <c r="E56" s="43"/>
      <c r="F56" s="43">
        <f t="shared" si="11"/>
        <v>100</v>
      </c>
      <c r="G56" s="43"/>
      <c r="H56" s="507">
        <v>110</v>
      </c>
      <c r="I56" s="43"/>
      <c r="J56" s="43">
        <f t="shared" si="12"/>
        <v>110</v>
      </c>
      <c r="K56" s="9">
        <f t="shared" si="13"/>
        <v>10</v>
      </c>
      <c r="L56" s="8">
        <f t="shared" si="14"/>
        <v>0.1</v>
      </c>
    </row>
    <row r="57" spans="1:12" ht="15" x14ac:dyDescent="0.2">
      <c r="A57" s="40">
        <f t="shared" si="15"/>
        <v>46</v>
      </c>
      <c r="B57" s="198" t="s">
        <v>411</v>
      </c>
      <c r="C57" s="17" t="s">
        <v>11</v>
      </c>
      <c r="D57" s="43">
        <v>62</v>
      </c>
      <c r="E57" s="43"/>
      <c r="F57" s="43">
        <f t="shared" si="11"/>
        <v>62</v>
      </c>
      <c r="G57" s="43"/>
      <c r="H57" s="507">
        <v>68</v>
      </c>
      <c r="I57" s="43"/>
      <c r="J57" s="43">
        <f t="shared" si="12"/>
        <v>68</v>
      </c>
      <c r="K57" s="9">
        <f t="shared" si="13"/>
        <v>6</v>
      </c>
      <c r="L57" s="8">
        <f t="shared" si="14"/>
        <v>9.6774193548387094E-2</v>
      </c>
    </row>
    <row r="58" spans="1:12" ht="15" x14ac:dyDescent="0.2">
      <c r="A58" s="40">
        <f t="shared" si="15"/>
        <v>47</v>
      </c>
      <c r="B58" s="198" t="s">
        <v>412</v>
      </c>
      <c r="C58" s="17" t="s">
        <v>11</v>
      </c>
      <c r="D58" s="43">
        <v>240</v>
      </c>
      <c r="E58" s="43"/>
      <c r="F58" s="43">
        <f t="shared" si="11"/>
        <v>240</v>
      </c>
      <c r="G58" s="43"/>
      <c r="H58" s="507">
        <v>264</v>
      </c>
      <c r="I58" s="43"/>
      <c r="J58" s="43">
        <f t="shared" si="12"/>
        <v>264</v>
      </c>
      <c r="K58" s="9">
        <f t="shared" si="13"/>
        <v>24</v>
      </c>
      <c r="L58" s="8">
        <f t="shared" si="14"/>
        <v>0.1</v>
      </c>
    </row>
    <row r="59" spans="1:12" ht="15.75" customHeight="1" x14ac:dyDescent="0.2">
      <c r="A59" s="40">
        <f t="shared" si="15"/>
        <v>48</v>
      </c>
      <c r="B59" s="198" t="s">
        <v>413</v>
      </c>
      <c r="C59" s="17" t="s">
        <v>11</v>
      </c>
      <c r="D59" s="43">
        <v>250</v>
      </c>
      <c r="E59" s="43"/>
      <c r="F59" s="43">
        <f t="shared" si="11"/>
        <v>250</v>
      </c>
      <c r="G59" s="43"/>
      <c r="H59" s="507">
        <v>275</v>
      </c>
      <c r="I59" s="43"/>
      <c r="J59" s="43">
        <f t="shared" si="12"/>
        <v>275</v>
      </c>
      <c r="K59" s="9">
        <f t="shared" si="13"/>
        <v>25</v>
      </c>
      <c r="L59" s="8">
        <f t="shared" si="14"/>
        <v>0.1</v>
      </c>
    </row>
    <row r="60" spans="1:12" ht="15" x14ac:dyDescent="0.2">
      <c r="A60" s="40">
        <f t="shared" si="15"/>
        <v>49</v>
      </c>
      <c r="B60" s="198" t="s">
        <v>414</v>
      </c>
      <c r="C60" s="17" t="s">
        <v>11</v>
      </c>
      <c r="D60" s="43">
        <v>200</v>
      </c>
      <c r="E60" s="43"/>
      <c r="F60" s="43">
        <f t="shared" si="11"/>
        <v>200</v>
      </c>
      <c r="G60" s="43"/>
      <c r="H60" s="507">
        <v>220</v>
      </c>
      <c r="I60" s="43"/>
      <c r="J60" s="43">
        <f t="shared" si="12"/>
        <v>220</v>
      </c>
      <c r="K60" s="9">
        <f t="shared" si="13"/>
        <v>20</v>
      </c>
      <c r="L60" s="8">
        <f t="shared" si="14"/>
        <v>0.1</v>
      </c>
    </row>
    <row r="61" spans="1:12" ht="15" x14ac:dyDescent="0.2">
      <c r="A61" s="40">
        <f t="shared" si="15"/>
        <v>50</v>
      </c>
      <c r="B61" s="198" t="s">
        <v>415</v>
      </c>
      <c r="C61" s="17" t="s">
        <v>11</v>
      </c>
      <c r="D61" s="43">
        <v>310</v>
      </c>
      <c r="E61" s="43"/>
      <c r="F61" s="43">
        <f t="shared" si="11"/>
        <v>310</v>
      </c>
      <c r="G61" s="43"/>
      <c r="H61" s="507">
        <v>340</v>
      </c>
      <c r="I61" s="43"/>
      <c r="J61" s="43">
        <f t="shared" si="12"/>
        <v>340</v>
      </c>
      <c r="K61" s="9">
        <f t="shared" si="13"/>
        <v>30</v>
      </c>
      <c r="L61" s="8">
        <f t="shared" si="14"/>
        <v>9.6774193548387094E-2</v>
      </c>
    </row>
    <row r="62" spans="1:12" ht="14.25" customHeight="1" x14ac:dyDescent="0.2">
      <c r="A62" s="40">
        <f t="shared" si="15"/>
        <v>51</v>
      </c>
      <c r="B62" s="198" t="s">
        <v>416</v>
      </c>
      <c r="C62" s="17" t="s">
        <v>11</v>
      </c>
      <c r="D62" s="43">
        <v>190</v>
      </c>
      <c r="E62" s="43"/>
      <c r="F62" s="43">
        <f t="shared" si="11"/>
        <v>190</v>
      </c>
      <c r="G62" s="43"/>
      <c r="H62" s="507">
        <v>210</v>
      </c>
      <c r="I62" s="43"/>
      <c r="J62" s="43">
        <f t="shared" si="12"/>
        <v>210</v>
      </c>
      <c r="K62" s="9">
        <f t="shared" si="13"/>
        <v>20</v>
      </c>
      <c r="L62" s="8">
        <f t="shared" si="14"/>
        <v>0.10526315789473684</v>
      </c>
    </row>
    <row r="63" spans="1:12" ht="15" x14ac:dyDescent="0.2">
      <c r="A63" s="40">
        <f t="shared" si="15"/>
        <v>52</v>
      </c>
      <c r="B63" s="198" t="s">
        <v>417</v>
      </c>
      <c r="C63" s="17" t="s">
        <v>11</v>
      </c>
      <c r="D63" s="43">
        <v>250</v>
      </c>
      <c r="E63" s="43"/>
      <c r="F63" s="43">
        <f t="shared" si="11"/>
        <v>250</v>
      </c>
      <c r="G63" s="43"/>
      <c r="H63" s="507">
        <v>275</v>
      </c>
      <c r="I63" s="43"/>
      <c r="J63" s="43">
        <f t="shared" si="12"/>
        <v>275</v>
      </c>
      <c r="K63" s="9">
        <f t="shared" si="13"/>
        <v>25</v>
      </c>
      <c r="L63" s="8">
        <f t="shared" si="14"/>
        <v>0.1</v>
      </c>
    </row>
    <row r="64" spans="1:12" ht="15" x14ac:dyDescent="0.2">
      <c r="A64" s="40">
        <f t="shared" si="15"/>
        <v>53</v>
      </c>
      <c r="B64" s="198" t="s">
        <v>418</v>
      </c>
      <c r="C64" s="17" t="s">
        <v>11</v>
      </c>
      <c r="D64" s="43">
        <v>37</v>
      </c>
      <c r="E64" s="43"/>
      <c r="F64" s="43">
        <f t="shared" si="11"/>
        <v>37</v>
      </c>
      <c r="G64" s="43"/>
      <c r="H64" s="507">
        <v>40</v>
      </c>
      <c r="I64" s="43"/>
      <c r="J64" s="43">
        <f t="shared" si="12"/>
        <v>40</v>
      </c>
      <c r="K64" s="9">
        <f t="shared" si="13"/>
        <v>3</v>
      </c>
      <c r="L64" s="8">
        <f t="shared" si="14"/>
        <v>8.1081081081081086E-2</v>
      </c>
    </row>
    <row r="65" spans="1:13" ht="15" x14ac:dyDescent="0.2">
      <c r="A65" s="40">
        <f t="shared" si="15"/>
        <v>54</v>
      </c>
      <c r="B65" s="198" t="s">
        <v>419</v>
      </c>
      <c r="C65" s="17" t="s">
        <v>11</v>
      </c>
      <c r="D65" s="43">
        <v>50</v>
      </c>
      <c r="E65" s="43"/>
      <c r="F65" s="43">
        <f t="shared" si="11"/>
        <v>50</v>
      </c>
      <c r="G65" s="43"/>
      <c r="H65" s="507">
        <v>55</v>
      </c>
      <c r="I65" s="43"/>
      <c r="J65" s="43">
        <f t="shared" si="12"/>
        <v>55</v>
      </c>
      <c r="K65" s="9">
        <f t="shared" si="13"/>
        <v>5</v>
      </c>
      <c r="L65" s="8">
        <f t="shared" si="14"/>
        <v>0.1</v>
      </c>
    </row>
    <row r="66" spans="1:13" ht="15" x14ac:dyDescent="0.2">
      <c r="A66" s="40">
        <f t="shared" si="15"/>
        <v>55</v>
      </c>
      <c r="B66" s="198" t="s">
        <v>420</v>
      </c>
      <c r="C66" s="17" t="s">
        <v>11</v>
      </c>
      <c r="D66" s="43">
        <v>42</v>
      </c>
      <c r="E66" s="43"/>
      <c r="F66" s="43">
        <f t="shared" si="11"/>
        <v>42</v>
      </c>
      <c r="G66" s="43"/>
      <c r="H66" s="507">
        <v>46</v>
      </c>
      <c r="I66" s="43"/>
      <c r="J66" s="43">
        <f t="shared" si="12"/>
        <v>46</v>
      </c>
      <c r="K66" s="9">
        <f t="shared" si="13"/>
        <v>4</v>
      </c>
      <c r="L66" s="8">
        <f t="shared" si="14"/>
        <v>9.5238095238095233E-2</v>
      </c>
    </row>
    <row r="67" spans="1:13" ht="15" x14ac:dyDescent="0.2">
      <c r="A67" s="40">
        <f t="shared" si="15"/>
        <v>56</v>
      </c>
      <c r="B67" s="198" t="s">
        <v>421</v>
      </c>
      <c r="C67" s="17" t="s">
        <v>11</v>
      </c>
      <c r="D67" s="43">
        <v>42</v>
      </c>
      <c r="E67" s="43"/>
      <c r="F67" s="43">
        <f t="shared" si="11"/>
        <v>42</v>
      </c>
      <c r="G67" s="43"/>
      <c r="H67" s="507">
        <v>46</v>
      </c>
      <c r="I67" s="43"/>
      <c r="J67" s="43">
        <f t="shared" si="12"/>
        <v>46</v>
      </c>
      <c r="K67" s="9">
        <f t="shared" si="13"/>
        <v>4</v>
      </c>
      <c r="L67" s="8">
        <f t="shared" si="14"/>
        <v>9.5238095238095233E-2</v>
      </c>
    </row>
    <row r="68" spans="1:13" ht="15" x14ac:dyDescent="0.2">
      <c r="A68" s="40"/>
      <c r="B68" s="198"/>
      <c r="C68" s="17"/>
      <c r="D68" s="43"/>
      <c r="E68" s="43"/>
      <c r="F68" s="43"/>
      <c r="G68" s="43"/>
      <c r="H68" s="507"/>
      <c r="I68" s="43"/>
      <c r="J68" s="43"/>
      <c r="K68" s="9"/>
      <c r="L68" s="8"/>
      <c r="M68" s="45"/>
    </row>
    <row r="69" spans="1:13" ht="18.75" thickBot="1" x14ac:dyDescent="0.3">
      <c r="A69" s="40"/>
      <c r="B69" s="415" t="s">
        <v>422</v>
      </c>
      <c r="C69" s="17"/>
      <c r="D69" s="43"/>
      <c r="E69" s="43"/>
      <c r="F69" s="43"/>
      <c r="G69" s="43"/>
      <c r="H69" s="507"/>
      <c r="I69" s="43"/>
      <c r="J69" s="43"/>
      <c r="K69" s="9"/>
      <c r="L69" s="8"/>
    </row>
    <row r="70" spans="1:13" ht="15.75" thickTop="1" x14ac:dyDescent="0.2">
      <c r="A70" s="40">
        <f>A67+1</f>
        <v>57</v>
      </c>
      <c r="B70" s="198" t="s">
        <v>423</v>
      </c>
      <c r="C70" s="17" t="s">
        <v>11</v>
      </c>
      <c r="D70" s="43">
        <v>22</v>
      </c>
      <c r="E70" s="43"/>
      <c r="F70" s="43">
        <f t="shared" ref="F70:F110" si="16">SUM(D70+E70)</f>
        <v>22</v>
      </c>
      <c r="G70" s="43"/>
      <c r="H70" s="507">
        <v>24</v>
      </c>
      <c r="I70" s="43"/>
      <c r="J70" s="43">
        <f t="shared" ref="J70:J110" si="17">SUM(H70+I70)</f>
        <v>24</v>
      </c>
      <c r="K70" s="9">
        <f t="shared" ref="K70:K110" si="18">J70-F70</f>
        <v>2</v>
      </c>
      <c r="L70" s="8">
        <f t="shared" ref="L70:L110" si="19">IF(F70="","NEW",K70/F70)</f>
        <v>9.0909090909090912E-2</v>
      </c>
    </row>
    <row r="71" spans="1:13" ht="15" x14ac:dyDescent="0.2">
      <c r="A71" s="40">
        <f t="shared" ref="A71:A110" si="20">A70+1</f>
        <v>58</v>
      </c>
      <c r="B71" s="198" t="s">
        <v>424</v>
      </c>
      <c r="C71" s="17" t="s">
        <v>11</v>
      </c>
      <c r="D71" s="43">
        <v>21</v>
      </c>
      <c r="E71" s="43"/>
      <c r="F71" s="43">
        <f t="shared" si="16"/>
        <v>21</v>
      </c>
      <c r="G71" s="43"/>
      <c r="H71" s="507">
        <v>23</v>
      </c>
      <c r="I71" s="43"/>
      <c r="J71" s="43">
        <f t="shared" si="17"/>
        <v>23</v>
      </c>
      <c r="K71" s="9">
        <f t="shared" si="18"/>
        <v>2</v>
      </c>
      <c r="L71" s="8">
        <f t="shared" si="19"/>
        <v>9.5238095238095233E-2</v>
      </c>
    </row>
    <row r="72" spans="1:13" ht="15" x14ac:dyDescent="0.2">
      <c r="A72" s="40">
        <f t="shared" si="20"/>
        <v>59</v>
      </c>
      <c r="B72" s="198" t="s">
        <v>425</v>
      </c>
      <c r="C72" s="17" t="s">
        <v>11</v>
      </c>
      <c r="D72" s="43">
        <v>18</v>
      </c>
      <c r="E72" s="43"/>
      <c r="F72" s="43">
        <f t="shared" si="16"/>
        <v>18</v>
      </c>
      <c r="G72" s="43"/>
      <c r="H72" s="507">
        <v>20</v>
      </c>
      <c r="I72" s="43"/>
      <c r="J72" s="43">
        <f t="shared" si="17"/>
        <v>20</v>
      </c>
      <c r="K72" s="9">
        <f t="shared" si="18"/>
        <v>2</v>
      </c>
      <c r="L72" s="8">
        <f t="shared" si="19"/>
        <v>0.1111111111111111</v>
      </c>
    </row>
    <row r="73" spans="1:13" ht="15" x14ac:dyDescent="0.2">
      <c r="A73" s="40">
        <f t="shared" si="20"/>
        <v>60</v>
      </c>
      <c r="B73" s="198" t="s">
        <v>426</v>
      </c>
      <c r="C73" s="17" t="s">
        <v>11</v>
      </c>
      <c r="D73" s="43">
        <v>12</v>
      </c>
      <c r="E73" s="43"/>
      <c r="F73" s="43">
        <f t="shared" si="16"/>
        <v>12</v>
      </c>
      <c r="G73" s="43"/>
      <c r="H73" s="507">
        <v>13</v>
      </c>
      <c r="I73" s="43"/>
      <c r="J73" s="43">
        <f t="shared" si="17"/>
        <v>13</v>
      </c>
      <c r="K73" s="9">
        <f t="shared" si="18"/>
        <v>1</v>
      </c>
      <c r="L73" s="8">
        <f t="shared" si="19"/>
        <v>8.3333333333333329E-2</v>
      </c>
    </row>
    <row r="74" spans="1:13" ht="15" x14ac:dyDescent="0.2">
      <c r="A74" s="40">
        <f t="shared" si="20"/>
        <v>61</v>
      </c>
      <c r="B74" s="198" t="s">
        <v>427</v>
      </c>
      <c r="C74" s="17" t="s">
        <v>11</v>
      </c>
      <c r="D74" s="43">
        <v>27</v>
      </c>
      <c r="E74" s="43"/>
      <c r="F74" s="43">
        <f t="shared" si="16"/>
        <v>27</v>
      </c>
      <c r="G74" s="43"/>
      <c r="H74" s="507">
        <v>30</v>
      </c>
      <c r="I74" s="43"/>
      <c r="J74" s="43">
        <f t="shared" si="17"/>
        <v>30</v>
      </c>
      <c r="K74" s="9">
        <f t="shared" si="18"/>
        <v>3</v>
      </c>
      <c r="L74" s="8">
        <f t="shared" si="19"/>
        <v>0.1111111111111111</v>
      </c>
    </row>
    <row r="75" spans="1:13" ht="15" x14ac:dyDescent="0.2">
      <c r="A75" s="40">
        <f t="shared" si="20"/>
        <v>62</v>
      </c>
      <c r="B75" s="198" t="s">
        <v>428</v>
      </c>
      <c r="C75" s="17" t="s">
        <v>11</v>
      </c>
      <c r="D75" s="43">
        <v>25</v>
      </c>
      <c r="E75" s="43"/>
      <c r="F75" s="43">
        <f t="shared" si="16"/>
        <v>25</v>
      </c>
      <c r="G75" s="43"/>
      <c r="H75" s="507">
        <v>28</v>
      </c>
      <c r="I75" s="43"/>
      <c r="J75" s="43">
        <f t="shared" si="17"/>
        <v>28</v>
      </c>
      <c r="K75" s="9">
        <f t="shared" si="18"/>
        <v>3</v>
      </c>
      <c r="L75" s="8">
        <f t="shared" si="19"/>
        <v>0.12</v>
      </c>
    </row>
    <row r="76" spans="1:13" ht="15" x14ac:dyDescent="0.2">
      <c r="A76" s="40">
        <f t="shared" si="20"/>
        <v>63</v>
      </c>
      <c r="B76" s="198" t="s">
        <v>429</v>
      </c>
      <c r="C76" s="17" t="s">
        <v>11</v>
      </c>
      <c r="D76" s="43">
        <v>23</v>
      </c>
      <c r="E76" s="43"/>
      <c r="F76" s="43">
        <f t="shared" si="16"/>
        <v>23</v>
      </c>
      <c r="G76" s="43"/>
      <c r="H76" s="507">
        <v>25</v>
      </c>
      <c r="I76" s="43"/>
      <c r="J76" s="43">
        <f t="shared" si="17"/>
        <v>25</v>
      </c>
      <c r="K76" s="9">
        <f t="shared" si="18"/>
        <v>2</v>
      </c>
      <c r="L76" s="8">
        <f t="shared" si="19"/>
        <v>8.6956521739130432E-2</v>
      </c>
    </row>
    <row r="77" spans="1:13" ht="15" x14ac:dyDescent="0.2">
      <c r="A77" s="40">
        <f t="shared" si="20"/>
        <v>64</v>
      </c>
      <c r="B77" s="198" t="s">
        <v>430</v>
      </c>
      <c r="C77" s="17" t="s">
        <v>11</v>
      </c>
      <c r="D77" s="43">
        <v>13.5</v>
      </c>
      <c r="E77" s="43"/>
      <c r="F77" s="43">
        <f t="shared" si="16"/>
        <v>13.5</v>
      </c>
      <c r="G77" s="43"/>
      <c r="H77" s="507">
        <v>15</v>
      </c>
      <c r="I77" s="43"/>
      <c r="J77" s="43">
        <f t="shared" si="17"/>
        <v>15</v>
      </c>
      <c r="K77" s="9">
        <f t="shared" si="18"/>
        <v>1.5</v>
      </c>
      <c r="L77" s="8">
        <f t="shared" si="19"/>
        <v>0.1111111111111111</v>
      </c>
    </row>
    <row r="78" spans="1:13" ht="15" x14ac:dyDescent="0.2">
      <c r="A78" s="40">
        <f t="shared" si="20"/>
        <v>65</v>
      </c>
      <c r="B78" s="198" t="s">
        <v>431</v>
      </c>
      <c r="C78" s="17" t="s">
        <v>11</v>
      </c>
      <c r="D78" s="43">
        <v>18</v>
      </c>
      <c r="E78" s="43"/>
      <c r="F78" s="43">
        <f t="shared" si="16"/>
        <v>18</v>
      </c>
      <c r="G78" s="43"/>
      <c r="H78" s="507">
        <v>20</v>
      </c>
      <c r="I78" s="43"/>
      <c r="J78" s="43">
        <f t="shared" si="17"/>
        <v>20</v>
      </c>
      <c r="K78" s="9">
        <f t="shared" si="18"/>
        <v>2</v>
      </c>
      <c r="L78" s="8">
        <f t="shared" si="19"/>
        <v>0.1111111111111111</v>
      </c>
    </row>
    <row r="79" spans="1:13" ht="15" x14ac:dyDescent="0.2">
      <c r="A79" s="40">
        <f t="shared" si="20"/>
        <v>66</v>
      </c>
      <c r="B79" s="198" t="s">
        <v>432</v>
      </c>
      <c r="C79" s="17" t="s">
        <v>11</v>
      </c>
      <c r="D79" s="43">
        <v>11.5</v>
      </c>
      <c r="E79" s="43"/>
      <c r="F79" s="43">
        <f t="shared" si="16"/>
        <v>11.5</v>
      </c>
      <c r="G79" s="43"/>
      <c r="H79" s="507">
        <v>13</v>
      </c>
      <c r="I79" s="43"/>
      <c r="J79" s="43">
        <f t="shared" si="17"/>
        <v>13</v>
      </c>
      <c r="K79" s="9">
        <f t="shared" si="18"/>
        <v>1.5</v>
      </c>
      <c r="L79" s="8">
        <f t="shared" si="19"/>
        <v>0.13043478260869565</v>
      </c>
    </row>
    <row r="80" spans="1:13" ht="14.25" customHeight="1" x14ac:dyDescent="0.2">
      <c r="A80" s="40">
        <f t="shared" si="20"/>
        <v>67</v>
      </c>
      <c r="B80" s="198" t="s">
        <v>433</v>
      </c>
      <c r="C80" s="17" t="s">
        <v>11</v>
      </c>
      <c r="D80" s="43">
        <v>13.3</v>
      </c>
      <c r="E80" s="43"/>
      <c r="F80" s="43">
        <f t="shared" si="16"/>
        <v>13.3</v>
      </c>
      <c r="G80" s="43"/>
      <c r="H80" s="507">
        <v>15</v>
      </c>
      <c r="I80" s="43"/>
      <c r="J80" s="43">
        <f t="shared" si="17"/>
        <v>15</v>
      </c>
      <c r="K80" s="9">
        <f t="shared" si="18"/>
        <v>1.6999999999999993</v>
      </c>
      <c r="L80" s="8">
        <f t="shared" si="19"/>
        <v>0.12781954887218039</v>
      </c>
    </row>
    <row r="81" spans="1:17" ht="14.25" customHeight="1" x14ac:dyDescent="0.2">
      <c r="A81" s="40">
        <f t="shared" si="20"/>
        <v>68</v>
      </c>
      <c r="B81" s="198" t="s">
        <v>434</v>
      </c>
      <c r="C81" s="17" t="s">
        <v>11</v>
      </c>
      <c r="D81" s="43">
        <v>10.5</v>
      </c>
      <c r="E81" s="43"/>
      <c r="F81" s="43">
        <f t="shared" si="16"/>
        <v>10.5</v>
      </c>
      <c r="G81" s="43"/>
      <c r="H81" s="507">
        <v>12</v>
      </c>
      <c r="I81" s="43"/>
      <c r="J81" s="43">
        <f t="shared" si="17"/>
        <v>12</v>
      </c>
      <c r="K81" s="9">
        <f t="shared" si="18"/>
        <v>1.5</v>
      </c>
      <c r="L81" s="8">
        <f t="shared" si="19"/>
        <v>0.14285714285714285</v>
      </c>
    </row>
    <row r="82" spans="1:17" ht="15" x14ac:dyDescent="0.2">
      <c r="A82" s="40">
        <f t="shared" si="20"/>
        <v>69</v>
      </c>
      <c r="B82" s="198" t="s">
        <v>435</v>
      </c>
      <c r="C82" s="17" t="s">
        <v>11</v>
      </c>
      <c r="D82" s="43">
        <v>12</v>
      </c>
      <c r="E82" s="43"/>
      <c r="F82" s="43">
        <f t="shared" si="16"/>
        <v>12</v>
      </c>
      <c r="G82" s="43"/>
      <c r="H82" s="507">
        <v>13</v>
      </c>
      <c r="I82" s="43"/>
      <c r="J82" s="43">
        <f t="shared" si="17"/>
        <v>13</v>
      </c>
      <c r="K82" s="9">
        <f t="shared" si="18"/>
        <v>1</v>
      </c>
      <c r="L82" s="8">
        <f t="shared" si="19"/>
        <v>8.3333333333333329E-2</v>
      </c>
    </row>
    <row r="83" spans="1:17" ht="15" x14ac:dyDescent="0.2">
      <c r="A83" s="40">
        <f t="shared" si="20"/>
        <v>70</v>
      </c>
      <c r="B83" s="198" t="s">
        <v>436</v>
      </c>
      <c r="C83" s="17" t="s">
        <v>11</v>
      </c>
      <c r="D83" s="43">
        <v>9.5</v>
      </c>
      <c r="E83" s="43"/>
      <c r="F83" s="43">
        <f t="shared" si="16"/>
        <v>9.5</v>
      </c>
      <c r="G83" s="43"/>
      <c r="H83" s="507">
        <v>10.5</v>
      </c>
      <c r="I83" s="43"/>
      <c r="J83" s="43">
        <f t="shared" si="17"/>
        <v>10.5</v>
      </c>
      <c r="K83" s="9">
        <f t="shared" si="18"/>
        <v>1</v>
      </c>
      <c r="L83" s="8">
        <f t="shared" si="19"/>
        <v>0.10526315789473684</v>
      </c>
    </row>
    <row r="84" spans="1:17" ht="15" x14ac:dyDescent="0.2">
      <c r="A84" s="40">
        <f t="shared" si="20"/>
        <v>71</v>
      </c>
      <c r="B84" s="198" t="s">
        <v>437</v>
      </c>
      <c r="C84" s="17" t="s">
        <v>11</v>
      </c>
      <c r="D84" s="43">
        <v>10</v>
      </c>
      <c r="E84" s="43"/>
      <c r="F84" s="43">
        <f t="shared" si="16"/>
        <v>10</v>
      </c>
      <c r="G84" s="43"/>
      <c r="H84" s="507">
        <v>11</v>
      </c>
      <c r="I84" s="43"/>
      <c r="J84" s="43">
        <f t="shared" si="17"/>
        <v>11</v>
      </c>
      <c r="K84" s="9">
        <f t="shared" si="18"/>
        <v>1</v>
      </c>
      <c r="L84" s="8">
        <f t="shared" si="19"/>
        <v>0.1</v>
      </c>
    </row>
    <row r="85" spans="1:17" ht="15" x14ac:dyDescent="0.2">
      <c r="A85" s="40">
        <f t="shared" si="20"/>
        <v>72</v>
      </c>
      <c r="B85" s="198" t="s">
        <v>438</v>
      </c>
      <c r="C85" s="17" t="s">
        <v>11</v>
      </c>
      <c r="D85" s="43">
        <v>10.5</v>
      </c>
      <c r="E85" s="43"/>
      <c r="F85" s="43">
        <f t="shared" si="16"/>
        <v>10.5</v>
      </c>
      <c r="G85" s="43"/>
      <c r="H85" s="507">
        <v>12</v>
      </c>
      <c r="I85" s="43"/>
      <c r="J85" s="43">
        <f t="shared" si="17"/>
        <v>12</v>
      </c>
      <c r="K85" s="9">
        <f t="shared" si="18"/>
        <v>1.5</v>
      </c>
      <c r="L85" s="8">
        <f t="shared" si="19"/>
        <v>0.14285714285714285</v>
      </c>
    </row>
    <row r="86" spans="1:17" ht="15" x14ac:dyDescent="0.2">
      <c r="A86" s="40">
        <f t="shared" si="20"/>
        <v>73</v>
      </c>
      <c r="B86" s="198" t="s">
        <v>439</v>
      </c>
      <c r="C86" s="17" t="s">
        <v>11</v>
      </c>
      <c r="D86" s="43">
        <v>17.5</v>
      </c>
      <c r="E86" s="43"/>
      <c r="F86" s="43">
        <f t="shared" si="16"/>
        <v>17.5</v>
      </c>
      <c r="G86" s="43"/>
      <c r="H86" s="507">
        <v>19</v>
      </c>
      <c r="I86" s="43"/>
      <c r="J86" s="43">
        <f t="shared" si="17"/>
        <v>19</v>
      </c>
      <c r="K86" s="9">
        <f t="shared" si="18"/>
        <v>1.5</v>
      </c>
      <c r="L86" s="8">
        <f t="shared" si="19"/>
        <v>8.5714285714285715E-2</v>
      </c>
    </row>
    <row r="87" spans="1:17" ht="15" x14ac:dyDescent="0.2">
      <c r="A87" s="40">
        <f t="shared" si="20"/>
        <v>74</v>
      </c>
      <c r="B87" s="198" t="s">
        <v>440</v>
      </c>
      <c r="C87" s="17" t="s">
        <v>11</v>
      </c>
      <c r="D87" s="43">
        <v>25</v>
      </c>
      <c r="E87" s="43"/>
      <c r="F87" s="43">
        <f t="shared" si="16"/>
        <v>25</v>
      </c>
      <c r="G87" s="43"/>
      <c r="H87" s="507">
        <v>28</v>
      </c>
      <c r="I87" s="43"/>
      <c r="J87" s="43">
        <f t="shared" si="17"/>
        <v>28</v>
      </c>
      <c r="K87" s="9">
        <f t="shared" si="18"/>
        <v>3</v>
      </c>
      <c r="L87" s="8">
        <f t="shared" si="19"/>
        <v>0.12</v>
      </c>
    </row>
    <row r="88" spans="1:17" ht="15" x14ac:dyDescent="0.2">
      <c r="A88" s="40">
        <f t="shared" si="20"/>
        <v>75</v>
      </c>
      <c r="B88" s="198" t="s">
        <v>441</v>
      </c>
      <c r="C88" s="17" t="s">
        <v>11</v>
      </c>
      <c r="D88" s="43">
        <v>11.5</v>
      </c>
      <c r="E88" s="43"/>
      <c r="F88" s="43">
        <f t="shared" si="16"/>
        <v>11.5</v>
      </c>
      <c r="G88" s="43"/>
      <c r="H88" s="507">
        <v>13</v>
      </c>
      <c r="I88" s="43"/>
      <c r="J88" s="43">
        <f t="shared" si="17"/>
        <v>13</v>
      </c>
      <c r="K88" s="9">
        <f t="shared" si="18"/>
        <v>1.5</v>
      </c>
      <c r="L88" s="8">
        <f t="shared" si="19"/>
        <v>0.13043478260869565</v>
      </c>
    </row>
    <row r="89" spans="1:17" ht="15" x14ac:dyDescent="0.2">
      <c r="A89" s="40">
        <f t="shared" si="20"/>
        <v>76</v>
      </c>
      <c r="B89" s="198" t="s">
        <v>442</v>
      </c>
      <c r="C89" s="17" t="s">
        <v>11</v>
      </c>
      <c r="D89" s="43">
        <v>2.8</v>
      </c>
      <c r="E89" s="43"/>
      <c r="F89" s="43">
        <f t="shared" si="16"/>
        <v>2.8</v>
      </c>
      <c r="G89" s="43"/>
      <c r="H89" s="507">
        <v>3.1</v>
      </c>
      <c r="I89" s="43"/>
      <c r="J89" s="43">
        <f t="shared" si="17"/>
        <v>3.1</v>
      </c>
      <c r="K89" s="9">
        <f t="shared" si="18"/>
        <v>0.30000000000000027</v>
      </c>
      <c r="L89" s="8">
        <f t="shared" si="19"/>
        <v>0.10714285714285725</v>
      </c>
    </row>
    <row r="90" spans="1:17" ht="15" x14ac:dyDescent="0.2">
      <c r="A90" s="40">
        <f t="shared" si="20"/>
        <v>77</v>
      </c>
      <c r="B90" s="198" t="s">
        <v>443</v>
      </c>
      <c r="C90" s="17" t="s">
        <v>11</v>
      </c>
      <c r="D90" s="43">
        <v>1.65</v>
      </c>
      <c r="E90" s="43"/>
      <c r="F90" s="43">
        <f t="shared" si="16"/>
        <v>1.65</v>
      </c>
      <c r="G90" s="43"/>
      <c r="H90" s="507">
        <v>1.8</v>
      </c>
      <c r="I90" s="43"/>
      <c r="J90" s="43">
        <f t="shared" si="17"/>
        <v>1.8</v>
      </c>
      <c r="K90" s="9">
        <f t="shared" si="18"/>
        <v>0.15000000000000013</v>
      </c>
      <c r="L90" s="8">
        <f t="shared" si="19"/>
        <v>9.0909090909090995E-2</v>
      </c>
    </row>
    <row r="91" spans="1:17" ht="15" x14ac:dyDescent="0.2">
      <c r="A91" s="40">
        <f t="shared" si="20"/>
        <v>78</v>
      </c>
      <c r="B91" s="198" t="s">
        <v>444</v>
      </c>
      <c r="C91" s="17" t="s">
        <v>11</v>
      </c>
      <c r="D91" s="43">
        <v>1.55</v>
      </c>
      <c r="E91" s="43"/>
      <c r="F91" s="43">
        <f t="shared" si="16"/>
        <v>1.55</v>
      </c>
      <c r="G91" s="43"/>
      <c r="H91" s="507">
        <v>1.7000000000000002</v>
      </c>
      <c r="I91" s="43"/>
      <c r="J91" s="43">
        <f t="shared" si="17"/>
        <v>1.7000000000000002</v>
      </c>
      <c r="K91" s="9">
        <f t="shared" si="18"/>
        <v>0.15000000000000013</v>
      </c>
      <c r="L91" s="8">
        <f t="shared" si="19"/>
        <v>9.6774193548387177E-2</v>
      </c>
    </row>
    <row r="92" spans="1:17" ht="15" x14ac:dyDescent="0.2">
      <c r="A92" s="40">
        <f t="shared" si="20"/>
        <v>79</v>
      </c>
      <c r="B92" s="198" t="s">
        <v>445</v>
      </c>
      <c r="C92" s="17" t="s">
        <v>11</v>
      </c>
      <c r="D92" s="43">
        <v>1.1499999999999999</v>
      </c>
      <c r="E92" s="43"/>
      <c r="F92" s="43">
        <f t="shared" si="16"/>
        <v>1.1499999999999999</v>
      </c>
      <c r="G92" s="43"/>
      <c r="H92" s="507">
        <v>1.3</v>
      </c>
      <c r="I92" s="43"/>
      <c r="J92" s="43">
        <f t="shared" si="17"/>
        <v>1.3</v>
      </c>
      <c r="K92" s="9">
        <f t="shared" si="18"/>
        <v>0.15000000000000013</v>
      </c>
      <c r="L92" s="8">
        <f t="shared" si="19"/>
        <v>0.13043478260869579</v>
      </c>
    </row>
    <row r="93" spans="1:17" ht="15" x14ac:dyDescent="0.2">
      <c r="A93" s="40">
        <f t="shared" si="20"/>
        <v>80</v>
      </c>
      <c r="B93" s="198" t="s">
        <v>446</v>
      </c>
      <c r="C93" s="17" t="s">
        <v>11</v>
      </c>
      <c r="D93" s="43">
        <v>3.3</v>
      </c>
      <c r="E93" s="43"/>
      <c r="F93" s="43">
        <f t="shared" si="16"/>
        <v>3.3</v>
      </c>
      <c r="G93" s="43"/>
      <c r="H93" s="507">
        <v>3.6</v>
      </c>
      <c r="I93" s="43"/>
      <c r="J93" s="43">
        <f t="shared" si="17"/>
        <v>3.6</v>
      </c>
      <c r="K93" s="9">
        <f t="shared" si="18"/>
        <v>0.30000000000000027</v>
      </c>
      <c r="L93" s="8">
        <f t="shared" si="19"/>
        <v>9.0909090909090995E-2</v>
      </c>
    </row>
    <row r="94" spans="1:17" ht="15" x14ac:dyDescent="0.2">
      <c r="A94" s="40">
        <f t="shared" si="20"/>
        <v>81</v>
      </c>
      <c r="B94" s="198" t="s">
        <v>447</v>
      </c>
      <c r="C94" s="17" t="s">
        <v>11</v>
      </c>
      <c r="D94" s="43">
        <v>850</v>
      </c>
      <c r="E94" s="43"/>
      <c r="F94" s="43">
        <f t="shared" si="16"/>
        <v>850</v>
      </c>
      <c r="G94" s="43"/>
      <c r="H94" s="507">
        <v>935</v>
      </c>
      <c r="I94" s="43"/>
      <c r="J94" s="43">
        <f t="shared" si="17"/>
        <v>935</v>
      </c>
      <c r="K94" s="9">
        <f t="shared" si="18"/>
        <v>85</v>
      </c>
      <c r="L94" s="8">
        <f t="shared" si="19"/>
        <v>0.1</v>
      </c>
      <c r="P94" s="511"/>
      <c r="Q94" s="511"/>
    </row>
    <row r="95" spans="1:17" ht="15" x14ac:dyDescent="0.2">
      <c r="A95" s="40">
        <f t="shared" si="20"/>
        <v>82</v>
      </c>
      <c r="B95" s="198" t="s">
        <v>448</v>
      </c>
      <c r="C95" s="17" t="s">
        <v>11</v>
      </c>
      <c r="D95" s="43">
        <v>750</v>
      </c>
      <c r="E95" s="43"/>
      <c r="F95" s="43">
        <f t="shared" si="16"/>
        <v>750</v>
      </c>
      <c r="G95" s="43"/>
      <c r="H95" s="507">
        <v>825</v>
      </c>
      <c r="I95" s="43"/>
      <c r="J95" s="43">
        <f t="shared" si="17"/>
        <v>825</v>
      </c>
      <c r="K95" s="9">
        <f t="shared" si="18"/>
        <v>75</v>
      </c>
      <c r="L95" s="8">
        <f t="shared" si="19"/>
        <v>0.1</v>
      </c>
      <c r="P95" s="511"/>
      <c r="Q95" s="511"/>
    </row>
    <row r="96" spans="1:17" ht="30" x14ac:dyDescent="0.2">
      <c r="A96" s="40">
        <f>A95+1</f>
        <v>83</v>
      </c>
      <c r="B96" s="198" t="s">
        <v>449</v>
      </c>
      <c r="C96" s="17" t="s">
        <v>11</v>
      </c>
      <c r="D96" s="43">
        <v>430</v>
      </c>
      <c r="E96" s="43"/>
      <c r="F96" s="43">
        <f t="shared" si="16"/>
        <v>430</v>
      </c>
      <c r="G96" s="43"/>
      <c r="H96" s="507">
        <v>475</v>
      </c>
      <c r="I96" s="43"/>
      <c r="J96" s="43">
        <f t="shared" si="17"/>
        <v>475</v>
      </c>
      <c r="K96" s="9">
        <f t="shared" si="18"/>
        <v>45</v>
      </c>
      <c r="L96" s="8">
        <f t="shared" si="19"/>
        <v>0.10465116279069768</v>
      </c>
      <c r="P96" s="511"/>
      <c r="Q96" s="511"/>
    </row>
    <row r="97" spans="1:17" ht="30" x14ac:dyDescent="0.2">
      <c r="A97" s="40">
        <f t="shared" si="20"/>
        <v>84</v>
      </c>
      <c r="B97" s="198" t="s">
        <v>450</v>
      </c>
      <c r="C97" s="17" t="s">
        <v>11</v>
      </c>
      <c r="D97" s="43">
        <v>370</v>
      </c>
      <c r="E97" s="43"/>
      <c r="F97" s="43">
        <f t="shared" si="16"/>
        <v>370</v>
      </c>
      <c r="G97" s="43"/>
      <c r="H97" s="507">
        <v>405</v>
      </c>
      <c r="I97" s="43"/>
      <c r="J97" s="43">
        <f t="shared" si="17"/>
        <v>405</v>
      </c>
      <c r="K97" s="9">
        <f t="shared" si="18"/>
        <v>35</v>
      </c>
      <c r="L97" s="8">
        <f t="shared" si="19"/>
        <v>9.45945945945946E-2</v>
      </c>
      <c r="P97" s="511"/>
      <c r="Q97" s="511"/>
    </row>
    <row r="98" spans="1:17" ht="15" x14ac:dyDescent="0.2">
      <c r="A98" s="204">
        <f>A97+1</f>
        <v>85</v>
      </c>
      <c r="B98" s="198" t="s">
        <v>451</v>
      </c>
      <c r="C98" s="17" t="s">
        <v>11</v>
      </c>
      <c r="D98" s="43">
        <v>580</v>
      </c>
      <c r="E98" s="43"/>
      <c r="F98" s="43">
        <f t="shared" si="16"/>
        <v>580</v>
      </c>
      <c r="G98" s="43"/>
      <c r="H98" s="507">
        <v>640</v>
      </c>
      <c r="I98" s="43"/>
      <c r="J98" s="43">
        <f t="shared" si="17"/>
        <v>640</v>
      </c>
      <c r="K98" s="9">
        <f t="shared" si="18"/>
        <v>60</v>
      </c>
      <c r="L98" s="8">
        <f t="shared" si="19"/>
        <v>0.10344827586206896</v>
      </c>
      <c r="P98" s="511"/>
      <c r="Q98" s="511"/>
    </row>
    <row r="99" spans="1:17" ht="15" x14ac:dyDescent="0.2">
      <c r="A99" s="40">
        <f t="shared" si="20"/>
        <v>86</v>
      </c>
      <c r="B99" s="198" t="s">
        <v>452</v>
      </c>
      <c r="C99" s="17" t="s">
        <v>11</v>
      </c>
      <c r="D99" s="43">
        <v>520</v>
      </c>
      <c r="E99" s="43"/>
      <c r="F99" s="43">
        <f t="shared" si="16"/>
        <v>520</v>
      </c>
      <c r="G99" s="43"/>
      <c r="H99" s="507">
        <v>572</v>
      </c>
      <c r="I99" s="43"/>
      <c r="J99" s="43">
        <f t="shared" si="17"/>
        <v>572</v>
      </c>
      <c r="K99" s="9">
        <f t="shared" si="18"/>
        <v>52</v>
      </c>
      <c r="L99" s="8">
        <f t="shared" si="19"/>
        <v>0.1</v>
      </c>
    </row>
    <row r="100" spans="1:17" ht="15" x14ac:dyDescent="0.2">
      <c r="A100" s="40">
        <f>A99+1</f>
        <v>87</v>
      </c>
      <c r="B100" s="198" t="s">
        <v>453</v>
      </c>
      <c r="C100" s="17" t="s">
        <v>11</v>
      </c>
      <c r="D100" s="43">
        <v>100</v>
      </c>
      <c r="E100" s="43"/>
      <c r="F100" s="43">
        <f t="shared" si="16"/>
        <v>100</v>
      </c>
      <c r="G100" s="43"/>
      <c r="H100" s="507">
        <v>110</v>
      </c>
      <c r="I100" s="43"/>
      <c r="J100" s="43">
        <f t="shared" si="17"/>
        <v>110</v>
      </c>
      <c r="K100" s="9">
        <f t="shared" si="18"/>
        <v>10</v>
      </c>
      <c r="L100" s="8">
        <f t="shared" si="19"/>
        <v>0.1</v>
      </c>
    </row>
    <row r="101" spans="1:17" ht="15" x14ac:dyDescent="0.2">
      <c r="A101" s="40">
        <f t="shared" si="20"/>
        <v>88</v>
      </c>
      <c r="B101" s="198" t="s">
        <v>454</v>
      </c>
      <c r="C101" s="17" t="s">
        <v>11</v>
      </c>
      <c r="D101" s="43">
        <v>35</v>
      </c>
      <c r="E101" s="43"/>
      <c r="F101" s="43">
        <f t="shared" si="16"/>
        <v>35</v>
      </c>
      <c r="G101" s="43"/>
      <c r="H101" s="507">
        <v>39</v>
      </c>
      <c r="I101" s="43"/>
      <c r="J101" s="43">
        <f t="shared" si="17"/>
        <v>39</v>
      </c>
      <c r="K101" s="9">
        <f t="shared" si="18"/>
        <v>4</v>
      </c>
      <c r="L101" s="8">
        <f t="shared" si="19"/>
        <v>0.11428571428571428</v>
      </c>
    </row>
    <row r="102" spans="1:17" ht="15" x14ac:dyDescent="0.2">
      <c r="A102" s="40">
        <f t="shared" si="20"/>
        <v>89</v>
      </c>
      <c r="B102" s="198" t="s">
        <v>455</v>
      </c>
      <c r="C102" s="17" t="s">
        <v>11</v>
      </c>
      <c r="D102" s="43">
        <v>170</v>
      </c>
      <c r="E102" s="43"/>
      <c r="F102" s="43">
        <f t="shared" si="16"/>
        <v>170</v>
      </c>
      <c r="G102" s="43"/>
      <c r="H102" s="507">
        <v>187</v>
      </c>
      <c r="I102" s="43"/>
      <c r="J102" s="43">
        <f t="shared" si="17"/>
        <v>187</v>
      </c>
      <c r="K102" s="9">
        <f t="shared" si="18"/>
        <v>17</v>
      </c>
      <c r="L102" s="8">
        <f t="shared" si="19"/>
        <v>0.1</v>
      </c>
    </row>
    <row r="103" spans="1:17" ht="15" x14ac:dyDescent="0.2">
      <c r="A103" s="40">
        <f t="shared" si="20"/>
        <v>90</v>
      </c>
      <c r="B103" s="198" t="s">
        <v>456</v>
      </c>
      <c r="C103" s="17" t="s">
        <v>11</v>
      </c>
      <c r="D103" s="43">
        <v>60</v>
      </c>
      <c r="E103" s="43"/>
      <c r="F103" s="43">
        <f t="shared" si="16"/>
        <v>60</v>
      </c>
      <c r="G103" s="43"/>
      <c r="H103" s="507">
        <v>66</v>
      </c>
      <c r="I103" s="43"/>
      <c r="J103" s="43">
        <f t="shared" si="17"/>
        <v>66</v>
      </c>
      <c r="K103" s="9">
        <f t="shared" si="18"/>
        <v>6</v>
      </c>
      <c r="L103" s="8">
        <f t="shared" si="19"/>
        <v>0.1</v>
      </c>
    </row>
    <row r="104" spans="1:17" ht="15" x14ac:dyDescent="0.2">
      <c r="A104" s="40">
        <f t="shared" si="20"/>
        <v>91</v>
      </c>
      <c r="B104" s="198" t="s">
        <v>457</v>
      </c>
      <c r="C104" s="17" t="s">
        <v>11</v>
      </c>
      <c r="D104" s="43">
        <v>21</v>
      </c>
      <c r="E104" s="43"/>
      <c r="F104" s="43">
        <f t="shared" si="16"/>
        <v>21</v>
      </c>
      <c r="G104" s="43"/>
      <c r="H104" s="507">
        <v>23</v>
      </c>
      <c r="I104" s="43"/>
      <c r="J104" s="43">
        <f t="shared" si="17"/>
        <v>23</v>
      </c>
      <c r="K104" s="9">
        <f t="shared" si="18"/>
        <v>2</v>
      </c>
      <c r="L104" s="8">
        <f t="shared" si="19"/>
        <v>9.5238095238095233E-2</v>
      </c>
    </row>
    <row r="105" spans="1:17" ht="15" x14ac:dyDescent="0.2">
      <c r="A105" s="40">
        <f t="shared" si="20"/>
        <v>92</v>
      </c>
      <c r="B105" s="198" t="s">
        <v>458</v>
      </c>
      <c r="C105" s="17" t="s">
        <v>11</v>
      </c>
      <c r="D105" s="43">
        <v>4</v>
      </c>
      <c r="E105" s="43"/>
      <c r="F105" s="43">
        <f t="shared" si="16"/>
        <v>4</v>
      </c>
      <c r="G105" s="43"/>
      <c r="H105" s="507">
        <v>4.4000000000000004</v>
      </c>
      <c r="I105" s="43"/>
      <c r="J105" s="43">
        <f t="shared" si="17"/>
        <v>4.4000000000000004</v>
      </c>
      <c r="K105" s="9">
        <f t="shared" si="18"/>
        <v>0.40000000000000036</v>
      </c>
      <c r="L105" s="8">
        <f t="shared" si="19"/>
        <v>0.10000000000000009</v>
      </c>
    </row>
    <row r="106" spans="1:17" ht="15" x14ac:dyDescent="0.2">
      <c r="A106" s="40">
        <f t="shared" si="20"/>
        <v>93</v>
      </c>
      <c r="B106" s="198" t="s">
        <v>459</v>
      </c>
      <c r="C106" s="17" t="s">
        <v>11</v>
      </c>
      <c r="D106" s="43">
        <v>3.5</v>
      </c>
      <c r="E106" s="43"/>
      <c r="F106" s="43">
        <f t="shared" si="16"/>
        <v>3.5</v>
      </c>
      <c r="G106" s="43"/>
      <c r="H106" s="507">
        <v>3.9000000000000004</v>
      </c>
      <c r="I106" s="43"/>
      <c r="J106" s="43">
        <f t="shared" si="17"/>
        <v>3.9000000000000004</v>
      </c>
      <c r="K106" s="9">
        <f t="shared" si="18"/>
        <v>0.40000000000000036</v>
      </c>
      <c r="L106" s="8">
        <f t="shared" si="19"/>
        <v>0.11428571428571439</v>
      </c>
    </row>
    <row r="107" spans="1:17" ht="15" x14ac:dyDescent="0.2">
      <c r="A107" s="40">
        <f t="shared" si="20"/>
        <v>94</v>
      </c>
      <c r="B107" s="198" t="s">
        <v>460</v>
      </c>
      <c r="C107" s="17" t="s">
        <v>11</v>
      </c>
      <c r="D107" s="43">
        <v>3.2</v>
      </c>
      <c r="E107" s="43"/>
      <c r="F107" s="43">
        <f t="shared" si="16"/>
        <v>3.2</v>
      </c>
      <c r="G107" s="43"/>
      <c r="H107" s="507">
        <v>3.5</v>
      </c>
      <c r="I107" s="43"/>
      <c r="J107" s="43">
        <f t="shared" si="17"/>
        <v>3.5</v>
      </c>
      <c r="K107" s="9">
        <f t="shared" si="18"/>
        <v>0.29999999999999982</v>
      </c>
      <c r="L107" s="8">
        <f t="shared" si="19"/>
        <v>9.3749999999999944E-2</v>
      </c>
    </row>
    <row r="108" spans="1:17" ht="15" x14ac:dyDescent="0.2">
      <c r="A108" s="40">
        <f t="shared" si="20"/>
        <v>95</v>
      </c>
      <c r="B108" s="198" t="s">
        <v>461</v>
      </c>
      <c r="C108" s="17" t="s">
        <v>11</v>
      </c>
      <c r="D108" s="43">
        <v>2.5</v>
      </c>
      <c r="E108" s="43"/>
      <c r="F108" s="43">
        <f t="shared" si="16"/>
        <v>2.5</v>
      </c>
      <c r="G108" s="43"/>
      <c r="H108" s="507">
        <v>2.8000000000000003</v>
      </c>
      <c r="I108" s="43"/>
      <c r="J108" s="43">
        <f t="shared" si="17"/>
        <v>2.8000000000000003</v>
      </c>
      <c r="K108" s="9">
        <f t="shared" si="18"/>
        <v>0.30000000000000027</v>
      </c>
      <c r="L108" s="8">
        <f t="shared" si="19"/>
        <v>0.12000000000000011</v>
      </c>
    </row>
    <row r="109" spans="1:17" ht="15" x14ac:dyDescent="0.2">
      <c r="A109" s="40">
        <f t="shared" si="20"/>
        <v>96</v>
      </c>
      <c r="B109" s="198" t="s">
        <v>462</v>
      </c>
      <c r="C109" s="17" t="s">
        <v>11</v>
      </c>
      <c r="D109" s="43">
        <v>2.35</v>
      </c>
      <c r="E109" s="43"/>
      <c r="F109" s="43">
        <f t="shared" si="16"/>
        <v>2.35</v>
      </c>
      <c r="G109" s="43"/>
      <c r="H109" s="507">
        <v>2.6</v>
      </c>
      <c r="I109" s="43"/>
      <c r="J109" s="43">
        <f t="shared" si="17"/>
        <v>2.6</v>
      </c>
      <c r="K109" s="9">
        <f t="shared" si="18"/>
        <v>0.25</v>
      </c>
      <c r="L109" s="8">
        <f t="shared" si="19"/>
        <v>0.10638297872340426</v>
      </c>
    </row>
    <row r="110" spans="1:17" ht="15" x14ac:dyDescent="0.2">
      <c r="A110" s="40">
        <f t="shared" si="20"/>
        <v>97</v>
      </c>
      <c r="B110" s="198" t="s">
        <v>463</v>
      </c>
      <c r="C110" s="17" t="s">
        <v>11</v>
      </c>
      <c r="D110" s="43">
        <v>2.1</v>
      </c>
      <c r="E110" s="43"/>
      <c r="F110" s="43">
        <f t="shared" si="16"/>
        <v>2.1</v>
      </c>
      <c r="G110" s="43"/>
      <c r="H110" s="507">
        <v>2.3000000000000003</v>
      </c>
      <c r="I110" s="43"/>
      <c r="J110" s="43">
        <f t="shared" si="17"/>
        <v>2.3000000000000003</v>
      </c>
      <c r="K110" s="9">
        <f t="shared" si="18"/>
        <v>0.20000000000000018</v>
      </c>
      <c r="L110" s="8">
        <f t="shared" si="19"/>
        <v>9.5238095238095316E-2</v>
      </c>
    </row>
    <row r="111" spans="1:17" ht="15" x14ac:dyDescent="0.2">
      <c r="A111" s="40"/>
      <c r="B111" s="198"/>
      <c r="C111" s="17"/>
      <c r="D111" s="43"/>
      <c r="E111" s="43"/>
      <c r="F111" s="43"/>
      <c r="G111" s="43"/>
      <c r="H111" s="507"/>
      <c r="I111" s="43"/>
      <c r="J111" s="43"/>
      <c r="K111" s="9"/>
      <c r="L111" s="8"/>
      <c r="M111" s="205"/>
    </row>
    <row r="112" spans="1:17" ht="18.75" thickBot="1" x14ac:dyDescent="0.3">
      <c r="A112" s="40"/>
      <c r="B112" s="415" t="s">
        <v>464</v>
      </c>
      <c r="C112" s="17"/>
      <c r="D112" s="43"/>
      <c r="E112" s="43"/>
      <c r="F112" s="43"/>
      <c r="G112" s="43"/>
      <c r="H112" s="507"/>
      <c r="I112" s="43"/>
      <c r="J112" s="43"/>
      <c r="K112" s="9"/>
      <c r="L112" s="206"/>
    </row>
    <row r="113" spans="1:13" ht="15.75" thickTop="1" x14ac:dyDescent="0.2">
      <c r="A113" s="40">
        <f>A110+1</f>
        <v>98</v>
      </c>
      <c r="B113" s="198" t="s">
        <v>465</v>
      </c>
      <c r="C113" s="17" t="s">
        <v>11</v>
      </c>
      <c r="D113" s="43">
        <v>3600</v>
      </c>
      <c r="E113" s="43"/>
      <c r="F113" s="43">
        <f>SUM(D113+E113)</f>
        <v>3600</v>
      </c>
      <c r="G113" s="43"/>
      <c r="H113" s="507">
        <v>3960</v>
      </c>
      <c r="I113" s="43"/>
      <c r="J113" s="43">
        <f t="shared" ref="J113:J117" si="21">SUM(H113+I113)</f>
        <v>3960</v>
      </c>
      <c r="K113" s="9">
        <f>J113-F113</f>
        <v>360</v>
      </c>
      <c r="L113" s="8">
        <f>IF(F113="","NEW",K113/F113)</f>
        <v>0.1</v>
      </c>
    </row>
    <row r="114" spans="1:13" ht="15" x14ac:dyDescent="0.2">
      <c r="A114" s="40">
        <f>+A113+1</f>
        <v>99</v>
      </c>
      <c r="B114" s="198" t="s">
        <v>466</v>
      </c>
      <c r="C114" s="17" t="s">
        <v>11</v>
      </c>
      <c r="D114" s="43">
        <v>150</v>
      </c>
      <c r="E114" s="43"/>
      <c r="F114" s="43">
        <f>SUM(D114+E114)</f>
        <v>150</v>
      </c>
      <c r="G114" s="43"/>
      <c r="H114" s="507">
        <v>165</v>
      </c>
      <c r="I114" s="43"/>
      <c r="J114" s="43">
        <f t="shared" si="21"/>
        <v>165</v>
      </c>
      <c r="K114" s="9">
        <f>J114-F114</f>
        <v>15</v>
      </c>
      <c r="L114" s="8">
        <f>IF(F114="","NEW",K114/F114)</f>
        <v>0.1</v>
      </c>
    </row>
    <row r="115" spans="1:13" ht="15" x14ac:dyDescent="0.2">
      <c r="A115" s="40">
        <f>+A114+1</f>
        <v>100</v>
      </c>
      <c r="B115" s="198" t="s">
        <v>467</v>
      </c>
      <c r="C115" s="17" t="s">
        <v>11</v>
      </c>
      <c r="D115" s="43">
        <v>1300</v>
      </c>
      <c r="E115" s="43"/>
      <c r="F115" s="43">
        <f>SUM(D115+E115)</f>
        <v>1300</v>
      </c>
      <c r="G115" s="43"/>
      <c r="H115" s="507">
        <v>1430</v>
      </c>
      <c r="I115" s="43"/>
      <c r="J115" s="43">
        <f t="shared" si="21"/>
        <v>1430</v>
      </c>
      <c r="K115" s="9">
        <f>J115-F115</f>
        <v>130</v>
      </c>
      <c r="L115" s="8">
        <f>IF(F115="","NEW",K115/F115)</f>
        <v>0.1</v>
      </c>
    </row>
    <row r="116" spans="1:13" ht="15" x14ac:dyDescent="0.2">
      <c r="A116" s="40">
        <f>+A115+1</f>
        <v>101</v>
      </c>
      <c r="B116" s="198" t="s">
        <v>468</v>
      </c>
      <c r="C116" s="17" t="s">
        <v>11</v>
      </c>
      <c r="D116" s="43">
        <v>55</v>
      </c>
      <c r="E116" s="43"/>
      <c r="F116" s="43">
        <f>SUM(D116+E116)</f>
        <v>55</v>
      </c>
      <c r="G116" s="43"/>
      <c r="H116" s="507">
        <v>60</v>
      </c>
      <c r="I116" s="43"/>
      <c r="J116" s="43">
        <f t="shared" si="21"/>
        <v>60</v>
      </c>
      <c r="K116" s="9">
        <f>J116-F116</f>
        <v>5</v>
      </c>
      <c r="L116" s="8">
        <f>IF(F116="","NEW",K116/F116)</f>
        <v>9.0909090909090912E-2</v>
      </c>
    </row>
    <row r="117" spans="1:13" ht="15" x14ac:dyDescent="0.2">
      <c r="A117" s="40">
        <f>+A116+1</f>
        <v>102</v>
      </c>
      <c r="B117" s="198" t="s">
        <v>469</v>
      </c>
      <c r="C117" s="17" t="s">
        <v>11</v>
      </c>
      <c r="D117" s="43">
        <v>200</v>
      </c>
      <c r="E117" s="43"/>
      <c r="F117" s="43">
        <f>SUM(D117+E117)</f>
        <v>200</v>
      </c>
      <c r="G117" s="43"/>
      <c r="H117" s="507">
        <v>220</v>
      </c>
      <c r="I117" s="43"/>
      <c r="J117" s="43">
        <f t="shared" si="21"/>
        <v>220</v>
      </c>
      <c r="K117" s="9">
        <f>J117-F117</f>
        <v>20</v>
      </c>
      <c r="L117" s="8">
        <f>IF(F117="","NEW",K117/F117)</f>
        <v>0.1</v>
      </c>
    </row>
    <row r="118" spans="1:13" ht="15" x14ac:dyDescent="0.2">
      <c r="A118" s="40"/>
      <c r="B118" s="198"/>
      <c r="C118" s="17"/>
      <c r="D118" s="43"/>
      <c r="E118" s="43"/>
      <c r="F118" s="43"/>
      <c r="G118" s="43"/>
      <c r="H118" s="507"/>
      <c r="I118" s="43"/>
      <c r="J118" s="43"/>
      <c r="K118" s="9"/>
      <c r="L118" s="8"/>
    </row>
    <row r="119" spans="1:13" ht="18.75" thickBot="1" x14ac:dyDescent="0.3">
      <c r="A119" s="40" t="s">
        <v>470</v>
      </c>
      <c r="B119" s="415" t="s">
        <v>471</v>
      </c>
      <c r="C119" s="17"/>
      <c r="D119" s="43"/>
      <c r="E119" s="43"/>
      <c r="F119" s="43"/>
      <c r="G119" s="43"/>
      <c r="H119" s="507"/>
      <c r="I119" s="43"/>
      <c r="J119" s="43"/>
      <c r="K119" s="9"/>
      <c r="L119" s="8"/>
      <c r="M119" s="203"/>
    </row>
    <row r="120" spans="1:13" ht="15.75" thickTop="1" x14ac:dyDescent="0.2">
      <c r="A120" s="40">
        <f>A117+1</f>
        <v>103</v>
      </c>
      <c r="B120" s="198" t="s">
        <v>472</v>
      </c>
      <c r="C120" s="17" t="s">
        <v>11</v>
      </c>
      <c r="D120" s="43">
        <v>2100</v>
      </c>
      <c r="E120" s="43"/>
      <c r="F120" s="43">
        <f t="shared" ref="F120:F137" si="22">SUM(D120+E120)</f>
        <v>2100</v>
      </c>
      <c r="G120" s="43"/>
      <c r="H120" s="507">
        <v>2310</v>
      </c>
      <c r="I120" s="43"/>
      <c r="J120" s="43">
        <f t="shared" ref="J120:J137" si="23">SUM(H120+I120)</f>
        <v>2310</v>
      </c>
      <c r="K120" s="9">
        <f t="shared" ref="K120:K137" si="24">J120-F120</f>
        <v>210</v>
      </c>
      <c r="L120" s="8">
        <f t="shared" ref="L120:L137" si="25">IF(F120="","NEW",K120/F120)</f>
        <v>0.1</v>
      </c>
    </row>
    <row r="121" spans="1:13" ht="15" x14ac:dyDescent="0.2">
      <c r="A121" s="40">
        <f t="shared" ref="A121:A137" si="26">A120+1</f>
        <v>104</v>
      </c>
      <c r="B121" s="198" t="s">
        <v>473</v>
      </c>
      <c r="C121" s="17" t="s">
        <v>11</v>
      </c>
      <c r="D121" s="43">
        <v>1375</v>
      </c>
      <c r="E121" s="43"/>
      <c r="F121" s="43">
        <f t="shared" si="22"/>
        <v>1375</v>
      </c>
      <c r="G121" s="43"/>
      <c r="H121" s="507">
        <v>1510</v>
      </c>
      <c r="I121" s="43"/>
      <c r="J121" s="43">
        <f t="shared" si="23"/>
        <v>1510</v>
      </c>
      <c r="K121" s="9">
        <f t="shared" si="24"/>
        <v>135</v>
      </c>
      <c r="L121" s="8">
        <f t="shared" si="25"/>
        <v>9.8181818181818176E-2</v>
      </c>
    </row>
    <row r="122" spans="1:13" ht="15" x14ac:dyDescent="0.2">
      <c r="A122" s="40">
        <f t="shared" si="26"/>
        <v>105</v>
      </c>
      <c r="B122" s="198" t="s">
        <v>474</v>
      </c>
      <c r="C122" s="17" t="s">
        <v>11</v>
      </c>
      <c r="D122" s="43">
        <v>1300</v>
      </c>
      <c r="E122" s="43"/>
      <c r="F122" s="43">
        <f t="shared" si="22"/>
        <v>1300</v>
      </c>
      <c r="G122" s="43"/>
      <c r="H122" s="507">
        <v>1430</v>
      </c>
      <c r="I122" s="43"/>
      <c r="J122" s="43">
        <f t="shared" si="23"/>
        <v>1430</v>
      </c>
      <c r="K122" s="9">
        <f t="shared" si="24"/>
        <v>130</v>
      </c>
      <c r="L122" s="8">
        <f t="shared" si="25"/>
        <v>0.1</v>
      </c>
    </row>
    <row r="123" spans="1:13" ht="15" x14ac:dyDescent="0.2">
      <c r="A123" s="40">
        <f t="shared" si="26"/>
        <v>106</v>
      </c>
      <c r="B123" s="198" t="s">
        <v>475</v>
      </c>
      <c r="C123" s="17" t="s">
        <v>11</v>
      </c>
      <c r="D123" s="43">
        <v>2450</v>
      </c>
      <c r="E123" s="43"/>
      <c r="F123" s="43">
        <f t="shared" si="22"/>
        <v>2450</v>
      </c>
      <c r="G123" s="43"/>
      <c r="H123" s="507">
        <v>2695</v>
      </c>
      <c r="I123" s="43"/>
      <c r="J123" s="43">
        <f t="shared" si="23"/>
        <v>2695</v>
      </c>
      <c r="K123" s="9">
        <f t="shared" si="24"/>
        <v>245</v>
      </c>
      <c r="L123" s="8">
        <f t="shared" si="25"/>
        <v>0.1</v>
      </c>
    </row>
    <row r="124" spans="1:13" ht="15" x14ac:dyDescent="0.2">
      <c r="A124" s="40">
        <f t="shared" si="26"/>
        <v>107</v>
      </c>
      <c r="B124" s="198" t="s">
        <v>476</v>
      </c>
      <c r="C124" s="17" t="s">
        <v>11</v>
      </c>
      <c r="D124" s="43">
        <v>1700</v>
      </c>
      <c r="E124" s="43"/>
      <c r="F124" s="43">
        <f t="shared" si="22"/>
        <v>1700</v>
      </c>
      <c r="G124" s="43"/>
      <c r="H124" s="507">
        <v>1870</v>
      </c>
      <c r="I124" s="43"/>
      <c r="J124" s="43">
        <f t="shared" si="23"/>
        <v>1870</v>
      </c>
      <c r="K124" s="9">
        <f t="shared" si="24"/>
        <v>170</v>
      </c>
      <c r="L124" s="8">
        <f t="shared" si="25"/>
        <v>0.1</v>
      </c>
    </row>
    <row r="125" spans="1:13" ht="15" x14ac:dyDescent="0.2">
      <c r="A125" s="40">
        <f t="shared" si="26"/>
        <v>108</v>
      </c>
      <c r="B125" s="198" t="s">
        <v>477</v>
      </c>
      <c r="C125" s="17" t="s">
        <v>11</v>
      </c>
      <c r="D125" s="43">
        <v>1400</v>
      </c>
      <c r="E125" s="43"/>
      <c r="F125" s="43">
        <f t="shared" si="22"/>
        <v>1400</v>
      </c>
      <c r="G125" s="43"/>
      <c r="H125" s="507">
        <v>1540</v>
      </c>
      <c r="I125" s="43"/>
      <c r="J125" s="43">
        <f t="shared" si="23"/>
        <v>1540</v>
      </c>
      <c r="K125" s="9">
        <f t="shared" si="24"/>
        <v>140</v>
      </c>
      <c r="L125" s="8">
        <f t="shared" si="25"/>
        <v>0.1</v>
      </c>
    </row>
    <row r="126" spans="1:13" ht="15" x14ac:dyDescent="0.2">
      <c r="A126" s="40">
        <f t="shared" si="26"/>
        <v>109</v>
      </c>
      <c r="B126" s="198" t="s">
        <v>466</v>
      </c>
      <c r="C126" s="17" t="s">
        <v>11</v>
      </c>
      <c r="D126" s="43">
        <v>135</v>
      </c>
      <c r="E126" s="43"/>
      <c r="F126" s="43">
        <f t="shared" si="22"/>
        <v>135</v>
      </c>
      <c r="G126" s="43"/>
      <c r="H126" s="507">
        <v>149</v>
      </c>
      <c r="I126" s="43"/>
      <c r="J126" s="43">
        <f t="shared" si="23"/>
        <v>149</v>
      </c>
      <c r="K126" s="9">
        <f t="shared" si="24"/>
        <v>14</v>
      </c>
      <c r="L126" s="8">
        <f t="shared" si="25"/>
        <v>0.1037037037037037</v>
      </c>
    </row>
    <row r="127" spans="1:13" ht="15" x14ac:dyDescent="0.2">
      <c r="A127" s="40">
        <f t="shared" si="26"/>
        <v>110</v>
      </c>
      <c r="B127" s="198" t="s">
        <v>478</v>
      </c>
      <c r="C127" s="17" t="s">
        <v>11</v>
      </c>
      <c r="D127" s="43">
        <v>82</v>
      </c>
      <c r="E127" s="43"/>
      <c r="F127" s="43">
        <f t="shared" si="22"/>
        <v>82</v>
      </c>
      <c r="G127" s="43"/>
      <c r="H127" s="507">
        <v>90</v>
      </c>
      <c r="I127" s="43"/>
      <c r="J127" s="43">
        <f t="shared" si="23"/>
        <v>90</v>
      </c>
      <c r="K127" s="9">
        <f t="shared" si="24"/>
        <v>8</v>
      </c>
      <c r="L127" s="8">
        <f t="shared" si="25"/>
        <v>9.7560975609756101E-2</v>
      </c>
    </row>
    <row r="128" spans="1:13" ht="15" x14ac:dyDescent="0.2">
      <c r="A128" s="40">
        <f t="shared" si="26"/>
        <v>111</v>
      </c>
      <c r="B128" s="198" t="s">
        <v>479</v>
      </c>
      <c r="C128" s="17" t="s">
        <v>11</v>
      </c>
      <c r="D128" s="43">
        <v>65</v>
      </c>
      <c r="E128" s="43"/>
      <c r="F128" s="43">
        <f t="shared" si="22"/>
        <v>65</v>
      </c>
      <c r="G128" s="43"/>
      <c r="H128" s="507">
        <v>72</v>
      </c>
      <c r="I128" s="43"/>
      <c r="J128" s="43">
        <f t="shared" si="23"/>
        <v>72</v>
      </c>
      <c r="K128" s="9">
        <f t="shared" si="24"/>
        <v>7</v>
      </c>
      <c r="L128" s="8">
        <f t="shared" si="25"/>
        <v>0.1076923076923077</v>
      </c>
    </row>
    <row r="129" spans="1:13" ht="14.25" customHeight="1" x14ac:dyDescent="0.2">
      <c r="A129" s="40">
        <f t="shared" si="26"/>
        <v>112</v>
      </c>
      <c r="B129" s="198" t="s">
        <v>480</v>
      </c>
      <c r="C129" s="17" t="s">
        <v>11</v>
      </c>
      <c r="D129" s="43">
        <v>880</v>
      </c>
      <c r="E129" s="43"/>
      <c r="F129" s="43">
        <f t="shared" si="22"/>
        <v>880</v>
      </c>
      <c r="G129" s="43"/>
      <c r="H129" s="507">
        <v>968</v>
      </c>
      <c r="I129" s="43"/>
      <c r="J129" s="43">
        <f t="shared" si="23"/>
        <v>968</v>
      </c>
      <c r="K129" s="9">
        <f t="shared" si="24"/>
        <v>88</v>
      </c>
      <c r="L129" s="8">
        <f t="shared" si="25"/>
        <v>0.1</v>
      </c>
    </row>
    <row r="130" spans="1:13" ht="15" x14ac:dyDescent="0.2">
      <c r="A130" s="40">
        <f t="shared" si="26"/>
        <v>113</v>
      </c>
      <c r="B130" s="198" t="s">
        <v>481</v>
      </c>
      <c r="C130" s="17" t="s">
        <v>11</v>
      </c>
      <c r="D130" s="43">
        <v>52</v>
      </c>
      <c r="E130" s="43"/>
      <c r="F130" s="43">
        <f t="shared" si="22"/>
        <v>52</v>
      </c>
      <c r="G130" s="43"/>
      <c r="H130" s="507">
        <v>57</v>
      </c>
      <c r="I130" s="43"/>
      <c r="J130" s="43">
        <f t="shared" si="23"/>
        <v>57</v>
      </c>
      <c r="K130" s="9">
        <f t="shared" si="24"/>
        <v>5</v>
      </c>
      <c r="L130" s="8">
        <f t="shared" si="25"/>
        <v>9.6153846153846159E-2</v>
      </c>
    </row>
    <row r="131" spans="1:13" ht="15" x14ac:dyDescent="0.2">
      <c r="A131" s="40">
        <f t="shared" si="26"/>
        <v>114</v>
      </c>
      <c r="B131" s="198" t="s">
        <v>482</v>
      </c>
      <c r="C131" s="17" t="s">
        <v>11</v>
      </c>
      <c r="D131" s="43">
        <v>800</v>
      </c>
      <c r="E131" s="43"/>
      <c r="F131" s="43">
        <f t="shared" si="22"/>
        <v>800</v>
      </c>
      <c r="G131" s="43"/>
      <c r="H131" s="507">
        <v>880</v>
      </c>
      <c r="I131" s="43"/>
      <c r="J131" s="43">
        <f t="shared" si="23"/>
        <v>880</v>
      </c>
      <c r="K131" s="9">
        <f t="shared" si="24"/>
        <v>80</v>
      </c>
      <c r="L131" s="8">
        <f t="shared" si="25"/>
        <v>0.1</v>
      </c>
    </row>
    <row r="132" spans="1:13" ht="15" x14ac:dyDescent="0.2">
      <c r="A132" s="40">
        <f t="shared" si="26"/>
        <v>115</v>
      </c>
      <c r="B132" s="198" t="s">
        <v>483</v>
      </c>
      <c r="C132" s="17" t="s">
        <v>11</v>
      </c>
      <c r="D132" s="43">
        <v>38</v>
      </c>
      <c r="E132" s="43"/>
      <c r="F132" s="43">
        <f t="shared" si="22"/>
        <v>38</v>
      </c>
      <c r="G132" s="43"/>
      <c r="H132" s="507">
        <v>42</v>
      </c>
      <c r="I132" s="43"/>
      <c r="J132" s="43">
        <f t="shared" si="23"/>
        <v>42</v>
      </c>
      <c r="K132" s="9">
        <f t="shared" si="24"/>
        <v>4</v>
      </c>
      <c r="L132" s="8">
        <f t="shared" si="25"/>
        <v>0.10526315789473684</v>
      </c>
    </row>
    <row r="133" spans="1:13" ht="15" x14ac:dyDescent="0.2">
      <c r="A133" s="40">
        <f t="shared" si="26"/>
        <v>116</v>
      </c>
      <c r="B133" s="198" t="s">
        <v>484</v>
      </c>
      <c r="C133" s="17" t="s">
        <v>11</v>
      </c>
      <c r="D133" s="43">
        <v>400</v>
      </c>
      <c r="E133" s="43"/>
      <c r="F133" s="43">
        <f t="shared" si="22"/>
        <v>400</v>
      </c>
      <c r="G133" s="43"/>
      <c r="H133" s="507">
        <v>440</v>
      </c>
      <c r="I133" s="43"/>
      <c r="J133" s="43">
        <f t="shared" si="23"/>
        <v>440</v>
      </c>
      <c r="K133" s="9">
        <f t="shared" si="24"/>
        <v>40</v>
      </c>
      <c r="L133" s="8">
        <f t="shared" si="25"/>
        <v>0.1</v>
      </c>
    </row>
    <row r="134" spans="1:13" ht="15" x14ac:dyDescent="0.2">
      <c r="A134" s="40">
        <f t="shared" si="26"/>
        <v>117</v>
      </c>
      <c r="B134" s="198" t="s">
        <v>485</v>
      </c>
      <c r="C134" s="17" t="s">
        <v>11</v>
      </c>
      <c r="D134" s="43">
        <v>19</v>
      </c>
      <c r="E134" s="43"/>
      <c r="F134" s="43">
        <f t="shared" si="22"/>
        <v>19</v>
      </c>
      <c r="G134" s="43"/>
      <c r="H134" s="507">
        <v>21</v>
      </c>
      <c r="I134" s="43"/>
      <c r="J134" s="43">
        <f t="shared" si="23"/>
        <v>21</v>
      </c>
      <c r="K134" s="9">
        <f t="shared" si="24"/>
        <v>2</v>
      </c>
      <c r="L134" s="8">
        <f t="shared" si="25"/>
        <v>0.10526315789473684</v>
      </c>
    </row>
    <row r="135" spans="1:13" ht="15" customHeight="1" x14ac:dyDescent="0.2">
      <c r="A135" s="40">
        <f t="shared" si="26"/>
        <v>118</v>
      </c>
      <c r="B135" s="198" t="s">
        <v>486</v>
      </c>
      <c r="C135" s="17" t="s">
        <v>11</v>
      </c>
      <c r="D135" s="43">
        <v>6500</v>
      </c>
      <c r="E135" s="43"/>
      <c r="F135" s="43">
        <f t="shared" si="22"/>
        <v>6500</v>
      </c>
      <c r="G135" s="43"/>
      <c r="H135" s="507">
        <v>7150</v>
      </c>
      <c r="I135" s="43"/>
      <c r="J135" s="43">
        <f t="shared" si="23"/>
        <v>7150</v>
      </c>
      <c r="K135" s="9">
        <f t="shared" si="24"/>
        <v>650</v>
      </c>
      <c r="L135" s="8">
        <f t="shared" si="25"/>
        <v>0.1</v>
      </c>
    </row>
    <row r="136" spans="1:13" ht="15" x14ac:dyDescent="0.2">
      <c r="A136" s="40">
        <f t="shared" si="26"/>
        <v>119</v>
      </c>
      <c r="B136" s="198" t="s">
        <v>487</v>
      </c>
      <c r="C136" s="17" t="s">
        <v>11</v>
      </c>
      <c r="D136" s="43">
        <v>400</v>
      </c>
      <c r="E136" s="43"/>
      <c r="F136" s="43">
        <f t="shared" si="22"/>
        <v>400</v>
      </c>
      <c r="G136" s="43"/>
      <c r="H136" s="507">
        <v>440</v>
      </c>
      <c r="I136" s="43"/>
      <c r="J136" s="43">
        <f t="shared" si="23"/>
        <v>440</v>
      </c>
      <c r="K136" s="9">
        <f t="shared" si="24"/>
        <v>40</v>
      </c>
      <c r="L136" s="8">
        <f t="shared" si="25"/>
        <v>0.1</v>
      </c>
    </row>
    <row r="137" spans="1:13" ht="15" x14ac:dyDescent="0.2">
      <c r="A137" s="40">
        <f t="shared" si="26"/>
        <v>120</v>
      </c>
      <c r="B137" s="198" t="s">
        <v>488</v>
      </c>
      <c r="C137" s="17" t="s">
        <v>11</v>
      </c>
      <c r="D137" s="43">
        <v>19</v>
      </c>
      <c r="E137" s="43"/>
      <c r="F137" s="43">
        <f t="shared" si="22"/>
        <v>19</v>
      </c>
      <c r="G137" s="43"/>
      <c r="H137" s="507">
        <v>21</v>
      </c>
      <c r="I137" s="43"/>
      <c r="J137" s="43">
        <f t="shared" si="23"/>
        <v>21</v>
      </c>
      <c r="K137" s="9">
        <f t="shared" si="24"/>
        <v>2</v>
      </c>
      <c r="L137" s="8">
        <f t="shared" si="25"/>
        <v>0.10526315789473684</v>
      </c>
    </row>
    <row r="138" spans="1:13" ht="15" x14ac:dyDescent="0.2">
      <c r="A138" s="40"/>
      <c r="B138" s="198"/>
      <c r="C138" s="17"/>
      <c r="D138" s="43"/>
      <c r="E138" s="43"/>
      <c r="F138" s="43"/>
      <c r="G138" s="43"/>
      <c r="H138" s="507"/>
      <c r="I138" s="43"/>
      <c r="J138" s="43"/>
      <c r="K138" s="9"/>
      <c r="L138" s="8"/>
      <c r="M138" s="45"/>
    </row>
    <row r="139" spans="1:13" ht="18.75" thickBot="1" x14ac:dyDescent="0.3">
      <c r="A139" s="40" t="s">
        <v>470</v>
      </c>
      <c r="B139" s="415" t="s">
        <v>489</v>
      </c>
      <c r="C139" s="17"/>
      <c r="D139" s="43"/>
      <c r="E139" s="43"/>
      <c r="F139" s="43"/>
      <c r="G139" s="43"/>
      <c r="H139" s="507"/>
      <c r="I139" s="43"/>
      <c r="J139" s="43"/>
      <c r="K139" s="9"/>
      <c r="L139" s="206"/>
    </row>
    <row r="140" spans="1:13" ht="15.75" thickTop="1" x14ac:dyDescent="0.2">
      <c r="A140" s="40">
        <f>A137+1</f>
        <v>121</v>
      </c>
      <c r="B140" s="198" t="s">
        <v>490</v>
      </c>
      <c r="C140" s="17" t="s">
        <v>11</v>
      </c>
      <c r="D140" s="43">
        <v>72</v>
      </c>
      <c r="E140" s="43"/>
      <c r="F140" s="43">
        <f>SUM(D140:E140)</f>
        <v>72</v>
      </c>
      <c r="G140" s="43"/>
      <c r="H140" s="507">
        <v>79</v>
      </c>
      <c r="I140" s="43"/>
      <c r="J140" s="43">
        <f t="shared" ref="J140:J141" si="27">SUM(H140+I140)</f>
        <v>79</v>
      </c>
      <c r="K140" s="9">
        <f>J140-F140</f>
        <v>7</v>
      </c>
      <c r="L140" s="8">
        <f>IF(F140="","NEW",K140/F140)</f>
        <v>9.7222222222222224E-2</v>
      </c>
    </row>
    <row r="141" spans="1:13" ht="15" x14ac:dyDescent="0.2">
      <c r="A141" s="40">
        <f>+A140+1</f>
        <v>122</v>
      </c>
      <c r="B141" s="198" t="s">
        <v>491</v>
      </c>
      <c r="C141" s="17" t="s">
        <v>11</v>
      </c>
      <c r="D141" s="43">
        <v>17</v>
      </c>
      <c r="E141" s="43"/>
      <c r="F141" s="43">
        <f>SUM(D141:E141)</f>
        <v>17</v>
      </c>
      <c r="G141" s="43"/>
      <c r="H141" s="507">
        <v>19</v>
      </c>
      <c r="I141" s="43"/>
      <c r="J141" s="43">
        <f t="shared" si="27"/>
        <v>19</v>
      </c>
      <c r="K141" s="9">
        <f>J141-F141</f>
        <v>2</v>
      </c>
      <c r="L141" s="8">
        <f>IF(F141="","NEW",K141/F141)</f>
        <v>0.11764705882352941</v>
      </c>
    </row>
    <row r="142" spans="1:13" ht="15" x14ac:dyDescent="0.2">
      <c r="A142" s="40"/>
      <c r="B142" s="207"/>
      <c r="C142" s="17"/>
      <c r="D142" s="43"/>
      <c r="E142" s="43"/>
      <c r="F142" s="43"/>
      <c r="G142" s="43"/>
      <c r="H142" s="43"/>
      <c r="I142" s="43"/>
      <c r="J142" s="43"/>
      <c r="K142" s="9"/>
      <c r="L142" s="8"/>
    </row>
    <row r="143" spans="1:13" ht="18.75" thickBot="1" x14ac:dyDescent="0.25">
      <c r="A143" s="40"/>
      <c r="B143" s="394" t="s">
        <v>492</v>
      </c>
      <c r="C143" s="17"/>
      <c r="D143" s="43"/>
      <c r="E143" s="43"/>
      <c r="F143" s="43"/>
      <c r="G143" s="43"/>
      <c r="H143" s="43"/>
      <c r="I143" s="43"/>
      <c r="J143" s="43"/>
      <c r="K143" s="9"/>
      <c r="L143" s="8"/>
      <c r="M143" s="200"/>
    </row>
    <row r="144" spans="1:13" ht="15.75" thickTop="1" x14ac:dyDescent="0.2">
      <c r="A144" s="40">
        <f>A141+1</f>
        <v>123</v>
      </c>
      <c r="B144" s="198" t="s">
        <v>493</v>
      </c>
      <c r="C144" s="17" t="s">
        <v>11</v>
      </c>
      <c r="D144" s="597" t="s">
        <v>494</v>
      </c>
      <c r="E144" s="598"/>
      <c r="F144" s="598"/>
      <c r="G144" s="598"/>
      <c r="H144" s="598"/>
      <c r="I144" s="598"/>
      <c r="J144" s="599"/>
      <c r="K144" s="9"/>
      <c r="L144" s="8"/>
    </row>
    <row r="145" spans="1:13" ht="15" x14ac:dyDescent="0.2">
      <c r="A145" s="40">
        <f>A144+1</f>
        <v>124</v>
      </c>
      <c r="B145" s="198" t="s">
        <v>495</v>
      </c>
      <c r="C145" s="17" t="s">
        <v>11</v>
      </c>
      <c r="D145" s="597" t="s">
        <v>494</v>
      </c>
      <c r="E145" s="598"/>
      <c r="F145" s="598"/>
      <c r="G145" s="598"/>
      <c r="H145" s="598"/>
      <c r="I145" s="598"/>
      <c r="J145" s="599"/>
      <c r="K145" s="9"/>
      <c r="L145" s="8"/>
    </row>
    <row r="146" spans="1:13" ht="15" x14ac:dyDescent="0.2">
      <c r="A146" s="40">
        <f t="shared" ref="A146:A147" si="28">A145+1</f>
        <v>125</v>
      </c>
      <c r="B146" s="198" t="s">
        <v>496</v>
      </c>
      <c r="C146" s="17" t="s">
        <v>11</v>
      </c>
      <c r="D146" s="597" t="s">
        <v>494</v>
      </c>
      <c r="E146" s="598"/>
      <c r="F146" s="598"/>
      <c r="G146" s="598"/>
      <c r="H146" s="598"/>
      <c r="I146" s="598"/>
      <c r="J146" s="599"/>
      <c r="K146" s="9"/>
      <c r="L146" s="8"/>
    </row>
    <row r="147" spans="1:13" ht="15" x14ac:dyDescent="0.2">
      <c r="A147" s="40">
        <f t="shared" si="28"/>
        <v>126</v>
      </c>
      <c r="B147" s="198" t="s">
        <v>497</v>
      </c>
      <c r="C147" s="17" t="s">
        <v>11</v>
      </c>
      <c r="D147" s="597" t="s">
        <v>494</v>
      </c>
      <c r="E147" s="598"/>
      <c r="F147" s="598"/>
      <c r="G147" s="598"/>
      <c r="H147" s="598"/>
      <c r="I147" s="598"/>
      <c r="J147" s="599"/>
      <c r="K147" s="9"/>
      <c r="L147" s="8"/>
    </row>
    <row r="148" spans="1:13" ht="15" x14ac:dyDescent="0.2">
      <c r="A148" s="40"/>
      <c r="B148" s="41"/>
      <c r="C148" s="17"/>
      <c r="D148" s="43"/>
      <c r="E148" s="43"/>
      <c r="F148" s="43"/>
      <c r="G148" s="43"/>
      <c r="H148" s="43"/>
      <c r="I148" s="43"/>
      <c r="J148" s="43"/>
      <c r="K148" s="9"/>
      <c r="L148" s="8"/>
    </row>
    <row r="149" spans="1:13" ht="18.75" thickBot="1" x14ac:dyDescent="0.3">
      <c r="A149" s="204"/>
      <c r="B149" s="415" t="s">
        <v>498</v>
      </c>
      <c r="C149" s="17"/>
      <c r="D149" s="43"/>
      <c r="E149" s="43"/>
      <c r="F149" s="43"/>
      <c r="G149" s="43"/>
      <c r="H149" s="43"/>
      <c r="I149" s="43"/>
      <c r="J149" s="43"/>
      <c r="K149" s="9"/>
      <c r="L149" s="8"/>
    </row>
    <row r="150" spans="1:13" ht="15.75" thickTop="1" x14ac:dyDescent="0.2">
      <c r="A150" s="40">
        <f>A147+1</f>
        <v>127</v>
      </c>
      <c r="B150" s="208" t="s">
        <v>499</v>
      </c>
      <c r="C150" s="17" t="s">
        <v>11</v>
      </c>
      <c r="D150" s="43">
        <v>75</v>
      </c>
      <c r="E150" s="43"/>
      <c r="F150" s="43">
        <f t="shared" ref="F150:F158" si="29">SUM(D150:E150)</f>
        <v>75</v>
      </c>
      <c r="G150" s="43"/>
      <c r="H150" s="507">
        <v>83</v>
      </c>
      <c r="I150" s="43"/>
      <c r="J150" s="43">
        <f t="shared" ref="J150:J158" si="30">SUM(H150+I150)</f>
        <v>83</v>
      </c>
      <c r="K150" s="9">
        <f t="shared" ref="K150:K158" si="31">J150-F150</f>
        <v>8</v>
      </c>
      <c r="L150" s="8">
        <f t="shared" ref="L150:L158" si="32">IF(F150="","NEW",K150/F150)</f>
        <v>0.10666666666666667</v>
      </c>
    </row>
    <row r="151" spans="1:13" ht="15" x14ac:dyDescent="0.2">
      <c r="A151" s="40">
        <f t="shared" ref="A151:A158" si="33">A150+1</f>
        <v>128</v>
      </c>
      <c r="B151" s="208" t="s">
        <v>500</v>
      </c>
      <c r="C151" s="17" t="s">
        <v>11</v>
      </c>
      <c r="D151" s="43">
        <v>140</v>
      </c>
      <c r="E151" s="43"/>
      <c r="F151" s="43">
        <f t="shared" si="29"/>
        <v>140</v>
      </c>
      <c r="G151" s="43"/>
      <c r="H151" s="507">
        <v>154</v>
      </c>
      <c r="I151" s="43"/>
      <c r="J151" s="43">
        <f t="shared" si="30"/>
        <v>154</v>
      </c>
      <c r="K151" s="9">
        <f t="shared" si="31"/>
        <v>14</v>
      </c>
      <c r="L151" s="8">
        <f t="shared" si="32"/>
        <v>0.1</v>
      </c>
    </row>
    <row r="152" spans="1:13" ht="15" x14ac:dyDescent="0.2">
      <c r="A152" s="40">
        <f t="shared" si="33"/>
        <v>129</v>
      </c>
      <c r="B152" s="208" t="s">
        <v>501</v>
      </c>
      <c r="C152" s="17" t="s">
        <v>11</v>
      </c>
      <c r="D152" s="43">
        <v>240</v>
      </c>
      <c r="E152" s="43"/>
      <c r="F152" s="43">
        <f t="shared" si="29"/>
        <v>240</v>
      </c>
      <c r="G152" s="43"/>
      <c r="H152" s="507">
        <v>264</v>
      </c>
      <c r="I152" s="43"/>
      <c r="J152" s="43">
        <f t="shared" si="30"/>
        <v>264</v>
      </c>
      <c r="K152" s="9">
        <f t="shared" si="31"/>
        <v>24</v>
      </c>
      <c r="L152" s="8">
        <f t="shared" si="32"/>
        <v>0.1</v>
      </c>
    </row>
    <row r="153" spans="1:13" ht="15" x14ac:dyDescent="0.2">
      <c r="A153" s="40">
        <f t="shared" si="33"/>
        <v>130</v>
      </c>
      <c r="B153" s="208" t="s">
        <v>502</v>
      </c>
      <c r="C153" s="17" t="s">
        <v>11</v>
      </c>
      <c r="D153" s="43">
        <v>425</v>
      </c>
      <c r="E153" s="43"/>
      <c r="F153" s="43">
        <f t="shared" si="29"/>
        <v>425</v>
      </c>
      <c r="G153" s="43"/>
      <c r="H153" s="507">
        <v>468</v>
      </c>
      <c r="I153" s="43"/>
      <c r="J153" s="43">
        <f t="shared" si="30"/>
        <v>468</v>
      </c>
      <c r="K153" s="9">
        <f t="shared" si="31"/>
        <v>43</v>
      </c>
      <c r="L153" s="8">
        <f t="shared" si="32"/>
        <v>0.1011764705882353</v>
      </c>
    </row>
    <row r="154" spans="1:13" ht="15" x14ac:dyDescent="0.2">
      <c r="A154" s="40">
        <f t="shared" si="33"/>
        <v>131</v>
      </c>
      <c r="B154" s="208" t="s">
        <v>503</v>
      </c>
      <c r="C154" s="17" t="s">
        <v>11</v>
      </c>
      <c r="D154" s="43">
        <v>700</v>
      </c>
      <c r="E154" s="43"/>
      <c r="F154" s="43">
        <f t="shared" si="29"/>
        <v>700</v>
      </c>
      <c r="G154" s="43"/>
      <c r="H154" s="507">
        <v>770</v>
      </c>
      <c r="I154" s="43"/>
      <c r="J154" s="43">
        <f t="shared" si="30"/>
        <v>770</v>
      </c>
      <c r="K154" s="9">
        <f t="shared" si="31"/>
        <v>70</v>
      </c>
      <c r="L154" s="8">
        <f t="shared" si="32"/>
        <v>0.1</v>
      </c>
    </row>
    <row r="155" spans="1:13" ht="15" x14ac:dyDescent="0.2">
      <c r="A155" s="40">
        <f t="shared" si="33"/>
        <v>132</v>
      </c>
      <c r="B155" s="208" t="s">
        <v>504</v>
      </c>
      <c r="C155" s="17" t="s">
        <v>11</v>
      </c>
      <c r="D155" s="43">
        <v>1500</v>
      </c>
      <c r="E155" s="43"/>
      <c r="F155" s="43">
        <f t="shared" si="29"/>
        <v>1500</v>
      </c>
      <c r="G155" s="43"/>
      <c r="H155" s="507">
        <v>1650</v>
      </c>
      <c r="I155" s="43"/>
      <c r="J155" s="43">
        <f t="shared" si="30"/>
        <v>1650</v>
      </c>
      <c r="K155" s="9">
        <f t="shared" si="31"/>
        <v>150</v>
      </c>
      <c r="L155" s="8">
        <f t="shared" si="32"/>
        <v>0.1</v>
      </c>
    </row>
    <row r="156" spans="1:13" ht="15" x14ac:dyDescent="0.2">
      <c r="A156" s="40">
        <f t="shared" si="33"/>
        <v>133</v>
      </c>
      <c r="B156" s="208" t="s">
        <v>505</v>
      </c>
      <c r="C156" s="17" t="s">
        <v>11</v>
      </c>
      <c r="D156" s="43">
        <v>29</v>
      </c>
      <c r="E156" s="43"/>
      <c r="F156" s="43">
        <f t="shared" si="29"/>
        <v>29</v>
      </c>
      <c r="G156" s="43"/>
      <c r="H156" s="507">
        <v>32</v>
      </c>
      <c r="I156" s="43"/>
      <c r="J156" s="43">
        <f t="shared" si="30"/>
        <v>32</v>
      </c>
      <c r="K156" s="9">
        <f t="shared" si="31"/>
        <v>3</v>
      </c>
      <c r="L156" s="8">
        <f t="shared" si="32"/>
        <v>0.10344827586206896</v>
      </c>
    </row>
    <row r="157" spans="1:13" ht="15" x14ac:dyDescent="0.2">
      <c r="A157" s="40">
        <f t="shared" si="33"/>
        <v>134</v>
      </c>
      <c r="B157" s="208" t="s">
        <v>506</v>
      </c>
      <c r="C157" s="17" t="s">
        <v>11</v>
      </c>
      <c r="D157" s="43">
        <v>52</v>
      </c>
      <c r="E157" s="43"/>
      <c r="F157" s="43">
        <f t="shared" si="29"/>
        <v>52</v>
      </c>
      <c r="G157" s="43"/>
      <c r="H157" s="507">
        <v>57</v>
      </c>
      <c r="I157" s="43"/>
      <c r="J157" s="43">
        <f t="shared" si="30"/>
        <v>57</v>
      </c>
      <c r="K157" s="9">
        <f t="shared" si="31"/>
        <v>5</v>
      </c>
      <c r="L157" s="8">
        <f t="shared" si="32"/>
        <v>9.6153846153846159E-2</v>
      </c>
    </row>
    <row r="158" spans="1:13" ht="15" x14ac:dyDescent="0.2">
      <c r="A158" s="40">
        <f t="shared" si="33"/>
        <v>135</v>
      </c>
      <c r="B158" s="208" t="s">
        <v>507</v>
      </c>
      <c r="C158" s="17" t="s">
        <v>11</v>
      </c>
      <c r="D158" s="43">
        <v>78</v>
      </c>
      <c r="E158" s="43"/>
      <c r="F158" s="43">
        <f t="shared" si="29"/>
        <v>78</v>
      </c>
      <c r="G158" s="43"/>
      <c r="H158" s="507">
        <v>86</v>
      </c>
      <c r="I158" s="43"/>
      <c r="J158" s="43">
        <f t="shared" si="30"/>
        <v>86</v>
      </c>
      <c r="K158" s="9">
        <f t="shared" si="31"/>
        <v>8</v>
      </c>
      <c r="L158" s="8">
        <f t="shared" si="32"/>
        <v>0.10256410256410256</v>
      </c>
    </row>
    <row r="159" spans="1:13" ht="15" x14ac:dyDescent="0.2">
      <c r="A159" s="40"/>
      <c r="B159" s="208"/>
      <c r="C159" s="17"/>
      <c r="D159" s="43"/>
      <c r="E159" s="43"/>
      <c r="F159" s="43"/>
      <c r="G159" s="43"/>
      <c r="H159" s="43"/>
      <c r="I159" s="43"/>
      <c r="J159" s="43"/>
      <c r="K159" s="9"/>
      <c r="L159" s="206"/>
      <c r="M159" s="45"/>
    </row>
    <row r="160" spans="1:13" ht="18.75" thickBot="1" x14ac:dyDescent="0.25">
      <c r="A160" s="40"/>
      <c r="B160" s="394" t="s">
        <v>508</v>
      </c>
      <c r="C160" s="17"/>
      <c r="D160" s="43"/>
      <c r="E160" s="43"/>
      <c r="F160" s="43"/>
      <c r="G160" s="43"/>
      <c r="H160" s="43"/>
      <c r="I160" s="43"/>
      <c r="J160" s="43"/>
      <c r="K160" s="9"/>
      <c r="L160" s="8"/>
    </row>
    <row r="161" spans="1:12" ht="15.75" thickTop="1" x14ac:dyDescent="0.2">
      <c r="A161" s="40">
        <f>A158+1</f>
        <v>136</v>
      </c>
      <c r="B161" s="198" t="s">
        <v>509</v>
      </c>
      <c r="C161" s="17" t="s">
        <v>11</v>
      </c>
      <c r="D161" s="43">
        <v>120</v>
      </c>
      <c r="E161" s="43"/>
      <c r="F161" s="43">
        <f>SUM(D161:E161)</f>
        <v>120</v>
      </c>
      <c r="G161" s="43"/>
      <c r="H161" s="43">
        <v>132</v>
      </c>
      <c r="I161" s="43"/>
      <c r="J161" s="43">
        <f t="shared" ref="J161:J162" si="34">SUM(H161+I161)</f>
        <v>132</v>
      </c>
      <c r="K161" s="9">
        <f>J161-F161</f>
        <v>12</v>
      </c>
      <c r="L161" s="8">
        <f>IF(F161="","NEW",K161/F161)</f>
        <v>0.1</v>
      </c>
    </row>
    <row r="162" spans="1:12" ht="15" x14ac:dyDescent="0.2">
      <c r="A162" s="40">
        <f>+A161+1</f>
        <v>137</v>
      </c>
      <c r="B162" s="198" t="s">
        <v>510</v>
      </c>
      <c r="C162" s="17" t="s">
        <v>11</v>
      </c>
      <c r="D162" s="43">
        <v>195</v>
      </c>
      <c r="E162" s="43"/>
      <c r="F162" s="43">
        <f>SUM(D162:E162)</f>
        <v>195</v>
      </c>
      <c r="G162" s="43"/>
      <c r="H162" s="43">
        <v>215</v>
      </c>
      <c r="I162" s="43"/>
      <c r="J162" s="43">
        <f t="shared" si="34"/>
        <v>215</v>
      </c>
      <c r="K162" s="9">
        <f>J162-F162</f>
        <v>20</v>
      </c>
      <c r="L162" s="8">
        <f>IF(F162="","NEW",K162/F162)</f>
        <v>0.10256410256410256</v>
      </c>
    </row>
    <row r="163" spans="1:12" ht="15" x14ac:dyDescent="0.2">
      <c r="A163" s="40">
        <f>+A162+1</f>
        <v>138</v>
      </c>
      <c r="B163" s="209" t="s">
        <v>511</v>
      </c>
      <c r="C163" s="17" t="s">
        <v>11</v>
      </c>
      <c r="D163" s="43"/>
      <c r="E163" s="43"/>
      <c r="F163" s="43"/>
      <c r="G163" s="43"/>
      <c r="H163" s="43"/>
      <c r="I163" s="43"/>
      <c r="J163" s="43"/>
      <c r="K163" s="9"/>
      <c r="L163" s="8"/>
    </row>
    <row r="164" spans="1:12" ht="15" x14ac:dyDescent="0.2">
      <c r="A164" s="40"/>
      <c r="B164" s="209"/>
      <c r="C164" s="17"/>
      <c r="D164" s="43"/>
      <c r="E164" s="43"/>
      <c r="F164" s="43"/>
      <c r="G164" s="43"/>
      <c r="H164" s="43"/>
      <c r="I164" s="43"/>
      <c r="J164" s="43"/>
      <c r="K164" s="9"/>
      <c r="L164" s="8"/>
    </row>
    <row r="165" spans="1:12" ht="18.75" thickBot="1" x14ac:dyDescent="0.3">
      <c r="A165" s="40" t="s">
        <v>470</v>
      </c>
      <c r="B165" s="415" t="s">
        <v>512</v>
      </c>
      <c r="C165" s="17"/>
      <c r="D165" s="43"/>
      <c r="E165" s="43"/>
      <c r="F165" s="43"/>
      <c r="G165" s="43"/>
      <c r="H165" s="43"/>
      <c r="I165" s="43"/>
      <c r="J165" s="43"/>
      <c r="K165" s="9"/>
      <c r="L165" s="206"/>
    </row>
    <row r="166" spans="1:12" ht="15.75" thickTop="1" x14ac:dyDescent="0.2">
      <c r="A166" s="40">
        <f>A163+1</f>
        <v>139</v>
      </c>
      <c r="B166" s="198" t="s">
        <v>513</v>
      </c>
      <c r="C166" s="17" t="s">
        <v>11</v>
      </c>
      <c r="D166" s="43">
        <v>12</v>
      </c>
      <c r="E166" s="43"/>
      <c r="F166" s="43">
        <f t="shared" ref="F166:F177" si="35">SUM(D166:E166)</f>
        <v>12</v>
      </c>
      <c r="G166" s="43"/>
      <c r="H166" s="507">
        <v>13</v>
      </c>
      <c r="I166" s="43"/>
      <c r="J166" s="43">
        <f t="shared" ref="J166:J177" si="36">SUM(H166+I166)</f>
        <v>13</v>
      </c>
      <c r="K166" s="9">
        <f t="shared" ref="K166:K177" si="37">J166-F166</f>
        <v>1</v>
      </c>
      <c r="L166" s="8">
        <f t="shared" ref="L166:L177" si="38">IF(F166="","NEW",K166/F166)</f>
        <v>8.3333333333333329E-2</v>
      </c>
    </row>
    <row r="167" spans="1:12" ht="15" x14ac:dyDescent="0.2">
      <c r="A167" s="40">
        <f t="shared" ref="A167:A175" si="39">A166+1</f>
        <v>140</v>
      </c>
      <c r="B167" s="198" t="s">
        <v>514</v>
      </c>
      <c r="C167" s="17" t="s">
        <v>11</v>
      </c>
      <c r="D167" s="43">
        <v>190</v>
      </c>
      <c r="E167" s="43"/>
      <c r="F167" s="43">
        <f t="shared" si="35"/>
        <v>190</v>
      </c>
      <c r="G167" s="43"/>
      <c r="H167" s="507">
        <v>210</v>
      </c>
      <c r="I167" s="43"/>
      <c r="J167" s="43">
        <f t="shared" si="36"/>
        <v>210</v>
      </c>
      <c r="K167" s="9">
        <f t="shared" si="37"/>
        <v>20</v>
      </c>
      <c r="L167" s="8">
        <f t="shared" si="38"/>
        <v>0.10526315789473684</v>
      </c>
    </row>
    <row r="168" spans="1:12" ht="15" x14ac:dyDescent="0.2">
      <c r="A168" s="40">
        <f t="shared" si="39"/>
        <v>141</v>
      </c>
      <c r="B168" s="198" t="s">
        <v>515</v>
      </c>
      <c r="C168" s="17" t="s">
        <v>11</v>
      </c>
      <c r="D168" s="43">
        <v>155</v>
      </c>
      <c r="E168" s="43"/>
      <c r="F168" s="43">
        <f t="shared" si="35"/>
        <v>155</v>
      </c>
      <c r="G168" s="43"/>
      <c r="H168" s="507">
        <v>170</v>
      </c>
      <c r="I168" s="43"/>
      <c r="J168" s="43">
        <f t="shared" si="36"/>
        <v>170</v>
      </c>
      <c r="K168" s="9">
        <f t="shared" si="37"/>
        <v>15</v>
      </c>
      <c r="L168" s="8">
        <f t="shared" si="38"/>
        <v>9.6774193548387094E-2</v>
      </c>
    </row>
    <row r="169" spans="1:12" ht="16.5" customHeight="1" x14ac:dyDescent="0.2">
      <c r="A169" s="40">
        <f t="shared" si="39"/>
        <v>142</v>
      </c>
      <c r="B169" s="198" t="s">
        <v>516</v>
      </c>
      <c r="C169" s="17" t="s">
        <v>11</v>
      </c>
      <c r="D169" s="43">
        <v>140</v>
      </c>
      <c r="E169" s="43"/>
      <c r="F169" s="43">
        <f t="shared" si="35"/>
        <v>140</v>
      </c>
      <c r="G169" s="43"/>
      <c r="H169" s="507">
        <v>154</v>
      </c>
      <c r="I169" s="43"/>
      <c r="J169" s="43">
        <f t="shared" si="36"/>
        <v>154</v>
      </c>
      <c r="K169" s="9">
        <f t="shared" si="37"/>
        <v>14</v>
      </c>
      <c r="L169" s="8">
        <f t="shared" si="38"/>
        <v>0.1</v>
      </c>
    </row>
    <row r="170" spans="1:12" ht="15" x14ac:dyDescent="0.2">
      <c r="A170" s="40">
        <f t="shared" si="39"/>
        <v>143</v>
      </c>
      <c r="B170" s="198" t="s">
        <v>517</v>
      </c>
      <c r="C170" s="17" t="s">
        <v>11</v>
      </c>
      <c r="D170" s="43">
        <v>1000</v>
      </c>
      <c r="E170" s="43"/>
      <c r="F170" s="43">
        <f t="shared" si="35"/>
        <v>1000</v>
      </c>
      <c r="G170" s="43"/>
      <c r="H170" s="507">
        <v>1100</v>
      </c>
      <c r="I170" s="43"/>
      <c r="J170" s="43">
        <f t="shared" si="36"/>
        <v>1100</v>
      </c>
      <c r="K170" s="9">
        <f t="shared" si="37"/>
        <v>100</v>
      </c>
      <c r="L170" s="8">
        <f t="shared" si="38"/>
        <v>0.1</v>
      </c>
    </row>
    <row r="171" spans="1:12" ht="15" x14ac:dyDescent="0.2">
      <c r="A171" s="40">
        <f t="shared" si="39"/>
        <v>144</v>
      </c>
      <c r="B171" s="198" t="s">
        <v>518</v>
      </c>
      <c r="C171" s="17" t="s">
        <v>11</v>
      </c>
      <c r="D171" s="43">
        <v>900</v>
      </c>
      <c r="E171" s="43"/>
      <c r="F171" s="43">
        <f t="shared" si="35"/>
        <v>900</v>
      </c>
      <c r="G171" s="43"/>
      <c r="H171" s="507">
        <v>990</v>
      </c>
      <c r="I171" s="43"/>
      <c r="J171" s="43">
        <f t="shared" si="36"/>
        <v>990</v>
      </c>
      <c r="K171" s="9">
        <f t="shared" si="37"/>
        <v>90</v>
      </c>
      <c r="L171" s="8">
        <f t="shared" si="38"/>
        <v>0.1</v>
      </c>
    </row>
    <row r="172" spans="1:12" ht="15" x14ac:dyDescent="0.2">
      <c r="A172" s="40">
        <f t="shared" si="39"/>
        <v>145</v>
      </c>
      <c r="B172" s="198" t="s">
        <v>519</v>
      </c>
      <c r="C172" s="17" t="s">
        <v>11</v>
      </c>
      <c r="D172" s="43">
        <v>1200</v>
      </c>
      <c r="E172" s="43"/>
      <c r="F172" s="43">
        <f t="shared" si="35"/>
        <v>1200</v>
      </c>
      <c r="G172" s="43"/>
      <c r="H172" s="507">
        <v>1320</v>
      </c>
      <c r="I172" s="43"/>
      <c r="J172" s="43">
        <f t="shared" si="36"/>
        <v>1320</v>
      </c>
      <c r="K172" s="9">
        <f t="shared" si="37"/>
        <v>120</v>
      </c>
      <c r="L172" s="8">
        <f t="shared" si="38"/>
        <v>0.1</v>
      </c>
    </row>
    <row r="173" spans="1:12" ht="15" x14ac:dyDescent="0.2">
      <c r="A173" s="40">
        <f t="shared" si="39"/>
        <v>146</v>
      </c>
      <c r="B173" s="198" t="s">
        <v>520</v>
      </c>
      <c r="C173" s="17" t="s">
        <v>11</v>
      </c>
      <c r="D173" s="43">
        <v>1100</v>
      </c>
      <c r="E173" s="43"/>
      <c r="F173" s="43">
        <f t="shared" si="35"/>
        <v>1100</v>
      </c>
      <c r="G173" s="43"/>
      <c r="H173" s="507">
        <v>1210</v>
      </c>
      <c r="I173" s="43"/>
      <c r="J173" s="43">
        <f t="shared" si="36"/>
        <v>1210</v>
      </c>
      <c r="K173" s="9">
        <f t="shared" si="37"/>
        <v>110</v>
      </c>
      <c r="L173" s="8">
        <f t="shared" si="38"/>
        <v>0.1</v>
      </c>
    </row>
    <row r="174" spans="1:12" ht="15" x14ac:dyDescent="0.2">
      <c r="A174" s="40">
        <f t="shared" si="39"/>
        <v>147</v>
      </c>
      <c r="B174" s="198" t="s">
        <v>521</v>
      </c>
      <c r="C174" s="17" t="s">
        <v>11</v>
      </c>
      <c r="D174" s="43">
        <v>1300</v>
      </c>
      <c r="E174" s="43"/>
      <c r="F174" s="43">
        <f t="shared" si="35"/>
        <v>1300</v>
      </c>
      <c r="G174" s="43"/>
      <c r="H174" s="507">
        <v>1430</v>
      </c>
      <c r="I174" s="43"/>
      <c r="J174" s="43">
        <f t="shared" si="36"/>
        <v>1430</v>
      </c>
      <c r="K174" s="9">
        <f t="shared" si="37"/>
        <v>130</v>
      </c>
      <c r="L174" s="8">
        <f t="shared" si="38"/>
        <v>0.1</v>
      </c>
    </row>
    <row r="175" spans="1:12" ht="30" x14ac:dyDescent="0.2">
      <c r="A175" s="40">
        <f t="shared" si="39"/>
        <v>148</v>
      </c>
      <c r="B175" s="198" t="s">
        <v>522</v>
      </c>
      <c r="C175" s="17" t="s">
        <v>11</v>
      </c>
      <c r="D175" s="43">
        <v>1200</v>
      </c>
      <c r="E175" s="43"/>
      <c r="F175" s="43">
        <f t="shared" si="35"/>
        <v>1200</v>
      </c>
      <c r="G175" s="43"/>
      <c r="H175" s="507">
        <v>1320</v>
      </c>
      <c r="I175" s="43"/>
      <c r="J175" s="43">
        <f t="shared" si="36"/>
        <v>1320</v>
      </c>
      <c r="K175" s="9">
        <f t="shared" si="37"/>
        <v>120</v>
      </c>
      <c r="L175" s="8">
        <f t="shared" si="38"/>
        <v>0.1</v>
      </c>
    </row>
    <row r="176" spans="1:12" ht="15" x14ac:dyDescent="0.2">
      <c r="A176" s="40">
        <v>158</v>
      </c>
      <c r="B176" s="198" t="s">
        <v>523</v>
      </c>
      <c r="C176" s="17" t="s">
        <v>11</v>
      </c>
      <c r="D176" s="43">
        <v>1500</v>
      </c>
      <c r="E176" s="43"/>
      <c r="F176" s="43">
        <f t="shared" si="35"/>
        <v>1500</v>
      </c>
      <c r="G176" s="43"/>
      <c r="H176" s="507">
        <v>1650</v>
      </c>
      <c r="I176" s="43"/>
      <c r="J176" s="43">
        <f t="shared" si="36"/>
        <v>1650</v>
      </c>
      <c r="K176" s="9">
        <f t="shared" si="37"/>
        <v>150</v>
      </c>
      <c r="L176" s="8">
        <f t="shared" si="38"/>
        <v>0.1</v>
      </c>
    </row>
    <row r="177" spans="1:13" ht="15" x14ac:dyDescent="0.2">
      <c r="A177" s="40">
        <f>A176+1</f>
        <v>159</v>
      </c>
      <c r="B177" s="198" t="s">
        <v>524</v>
      </c>
      <c r="C177" s="17" t="s">
        <v>11</v>
      </c>
      <c r="D177" s="43">
        <v>1400</v>
      </c>
      <c r="E177" s="43"/>
      <c r="F177" s="43">
        <f t="shared" si="35"/>
        <v>1400</v>
      </c>
      <c r="G177" s="43"/>
      <c r="H177" s="507">
        <v>1540</v>
      </c>
      <c r="I177" s="43"/>
      <c r="J177" s="43">
        <f t="shared" si="36"/>
        <v>1540</v>
      </c>
      <c r="K177" s="9">
        <f t="shared" si="37"/>
        <v>140</v>
      </c>
      <c r="L177" s="8">
        <f t="shared" si="38"/>
        <v>0.1</v>
      </c>
    </row>
    <row r="178" spans="1:13" ht="15" x14ac:dyDescent="0.2">
      <c r="A178" s="40"/>
      <c r="B178" s="198"/>
      <c r="C178" s="17"/>
      <c r="D178" s="43"/>
      <c r="E178" s="43"/>
      <c r="F178" s="43"/>
      <c r="G178" s="43"/>
      <c r="H178" s="43"/>
      <c r="I178" s="43"/>
      <c r="J178" s="43"/>
      <c r="K178" s="9"/>
      <c r="L178" s="210"/>
      <c r="M178" s="45"/>
    </row>
    <row r="179" spans="1:13" ht="18.75" thickBot="1" x14ac:dyDescent="0.3">
      <c r="A179" s="40" t="s">
        <v>470</v>
      </c>
      <c r="B179" s="416" t="s">
        <v>525</v>
      </c>
      <c r="C179" s="17"/>
      <c r="D179" s="43"/>
      <c r="E179" s="43"/>
      <c r="F179" s="43"/>
      <c r="G179" s="43"/>
      <c r="H179" s="43"/>
      <c r="I179" s="43"/>
      <c r="J179" s="43"/>
      <c r="K179" s="9"/>
      <c r="L179" s="206"/>
    </row>
    <row r="180" spans="1:13" ht="30.75" thickTop="1" x14ac:dyDescent="0.2">
      <c r="A180" s="40">
        <f>A177+1</f>
        <v>160</v>
      </c>
      <c r="B180" s="198" t="s">
        <v>526</v>
      </c>
      <c r="C180" s="17" t="s">
        <v>11</v>
      </c>
      <c r="D180" s="43"/>
      <c r="E180" s="43"/>
      <c r="F180" s="43"/>
      <c r="G180" s="43"/>
      <c r="H180" s="43"/>
      <c r="I180" s="43"/>
      <c r="J180" s="43"/>
      <c r="K180" s="9"/>
      <c r="L180" s="8"/>
    </row>
    <row r="181" spans="1:13" ht="15" x14ac:dyDescent="0.2">
      <c r="A181" s="40"/>
      <c r="B181" s="198"/>
      <c r="C181" s="17"/>
      <c r="D181" s="43"/>
      <c r="E181" s="43"/>
      <c r="F181" s="43"/>
      <c r="G181" s="43"/>
      <c r="H181" s="43"/>
      <c r="I181" s="43"/>
      <c r="J181" s="43"/>
      <c r="K181" s="9"/>
      <c r="L181" s="8"/>
    </row>
    <row r="182" spans="1:13" ht="18.75" thickBot="1" x14ac:dyDescent="0.25">
      <c r="A182" s="40" t="s">
        <v>470</v>
      </c>
      <c r="B182" s="412" t="s">
        <v>527</v>
      </c>
      <c r="C182" s="17"/>
      <c r="D182" s="43"/>
      <c r="E182" s="43"/>
      <c r="F182" s="43"/>
      <c r="G182" s="43"/>
      <c r="H182" s="43"/>
      <c r="I182" s="43"/>
      <c r="J182" s="43"/>
      <c r="K182" s="9"/>
      <c r="L182" s="206"/>
      <c r="M182" s="211"/>
    </row>
    <row r="183" spans="1:13" ht="15.75" thickTop="1" x14ac:dyDescent="0.2">
      <c r="A183" s="40">
        <f>A180+1</f>
        <v>161</v>
      </c>
      <c r="B183" s="198" t="s">
        <v>528</v>
      </c>
      <c r="C183" s="17" t="s">
        <v>11</v>
      </c>
      <c r="D183" s="43">
        <v>4.3350000000000009</v>
      </c>
      <c r="E183" s="43">
        <f t="shared" ref="E183:E188" si="40">ROUND(D183*0.2,2)</f>
        <v>0.87</v>
      </c>
      <c r="F183" s="43">
        <f t="shared" ref="F183:F188" si="41">SUM(D183:E183)</f>
        <v>5.205000000000001</v>
      </c>
      <c r="G183" s="43"/>
      <c r="H183" s="43">
        <v>4.3350000000000009</v>
      </c>
      <c r="I183" s="43">
        <f t="shared" ref="I183:I188" si="42">ROUND(H183*0.2,2)</f>
        <v>0.87</v>
      </c>
      <c r="J183" s="43">
        <f t="shared" ref="J183:J188" si="43">SUM(H183+I183)</f>
        <v>5.205000000000001</v>
      </c>
      <c r="K183" s="9">
        <f t="shared" ref="K183:K188" si="44">J183-F183</f>
        <v>0</v>
      </c>
      <c r="L183" s="8">
        <f t="shared" ref="L183:L188" si="45">IF(F183="","NEW",K183/F183)</f>
        <v>0</v>
      </c>
    </row>
    <row r="184" spans="1:13" ht="15" customHeight="1" x14ac:dyDescent="0.2">
      <c r="A184" s="40">
        <f>+A183+1</f>
        <v>162</v>
      </c>
      <c r="B184" s="198" t="s">
        <v>529</v>
      </c>
      <c r="C184" s="17" t="s">
        <v>11</v>
      </c>
      <c r="D184" s="43">
        <v>2.5908000000000002</v>
      </c>
      <c r="E184" s="43">
        <f t="shared" si="40"/>
        <v>0.52</v>
      </c>
      <c r="F184" s="43">
        <f t="shared" si="41"/>
        <v>3.1108000000000002</v>
      </c>
      <c r="G184" s="43"/>
      <c r="H184" s="43">
        <v>2.5908000000000002</v>
      </c>
      <c r="I184" s="43">
        <f t="shared" si="42"/>
        <v>0.52</v>
      </c>
      <c r="J184" s="43">
        <f t="shared" si="43"/>
        <v>3.1108000000000002</v>
      </c>
      <c r="K184" s="9">
        <f t="shared" si="44"/>
        <v>0</v>
      </c>
      <c r="L184" s="8">
        <f t="shared" si="45"/>
        <v>0</v>
      </c>
    </row>
    <row r="185" spans="1:13" ht="15" x14ac:dyDescent="0.2">
      <c r="A185" s="40">
        <f>+A184+1</f>
        <v>163</v>
      </c>
      <c r="B185" s="198" t="s">
        <v>530</v>
      </c>
      <c r="C185" s="17" t="s">
        <v>11</v>
      </c>
      <c r="D185" s="43">
        <v>0.84660000000000002</v>
      </c>
      <c r="E185" s="43">
        <f t="shared" si="40"/>
        <v>0.17</v>
      </c>
      <c r="F185" s="43">
        <f t="shared" si="41"/>
        <v>1.0165999999999999</v>
      </c>
      <c r="G185" s="43"/>
      <c r="H185" s="43">
        <v>0.84660000000000002</v>
      </c>
      <c r="I185" s="43">
        <f t="shared" si="42"/>
        <v>0.17</v>
      </c>
      <c r="J185" s="43">
        <f t="shared" si="43"/>
        <v>1.0165999999999999</v>
      </c>
      <c r="K185" s="9">
        <f t="shared" si="44"/>
        <v>0</v>
      </c>
      <c r="L185" s="8">
        <f t="shared" si="45"/>
        <v>0</v>
      </c>
    </row>
    <row r="186" spans="1:13" ht="30" x14ac:dyDescent="0.2">
      <c r="A186" s="40">
        <f>+A185+1</f>
        <v>164</v>
      </c>
      <c r="B186" s="198" t="s">
        <v>531</v>
      </c>
      <c r="C186" s="17" t="s">
        <v>11</v>
      </c>
      <c r="D186" s="43">
        <v>0.84660000000000002</v>
      </c>
      <c r="E186" s="43">
        <f t="shared" si="40"/>
        <v>0.17</v>
      </c>
      <c r="F186" s="43">
        <f t="shared" si="41"/>
        <v>1.0165999999999999</v>
      </c>
      <c r="G186" s="43"/>
      <c r="H186" s="43">
        <v>0.84660000000000002</v>
      </c>
      <c r="I186" s="43">
        <f t="shared" si="42"/>
        <v>0.17</v>
      </c>
      <c r="J186" s="43">
        <f t="shared" si="43"/>
        <v>1.0165999999999999</v>
      </c>
      <c r="K186" s="9">
        <f t="shared" si="44"/>
        <v>0</v>
      </c>
      <c r="L186" s="8">
        <f t="shared" si="45"/>
        <v>0</v>
      </c>
    </row>
    <row r="187" spans="1:13" ht="15" x14ac:dyDescent="0.2">
      <c r="A187" s="40">
        <f>+A186+1</f>
        <v>165</v>
      </c>
      <c r="B187" s="198" t="s">
        <v>532</v>
      </c>
      <c r="C187" s="17" t="s">
        <v>11</v>
      </c>
      <c r="D187" s="43">
        <v>7.8642000000000003</v>
      </c>
      <c r="E187" s="43">
        <f t="shared" si="40"/>
        <v>1.57</v>
      </c>
      <c r="F187" s="43">
        <f t="shared" si="41"/>
        <v>9.4342000000000006</v>
      </c>
      <c r="G187" s="43"/>
      <c r="H187" s="43">
        <v>7.8642000000000003</v>
      </c>
      <c r="I187" s="43">
        <f t="shared" si="42"/>
        <v>1.57</v>
      </c>
      <c r="J187" s="43">
        <f t="shared" si="43"/>
        <v>9.4342000000000006</v>
      </c>
      <c r="K187" s="9">
        <f t="shared" si="44"/>
        <v>0</v>
      </c>
      <c r="L187" s="8">
        <f t="shared" si="45"/>
        <v>0</v>
      </c>
    </row>
    <row r="188" spans="1:13" ht="15" x14ac:dyDescent="0.2">
      <c r="A188" s="40">
        <f>+A187+1</f>
        <v>166</v>
      </c>
      <c r="B188" s="198" t="s">
        <v>533</v>
      </c>
      <c r="C188" s="17" t="s">
        <v>11</v>
      </c>
      <c r="D188" s="43">
        <v>10.455</v>
      </c>
      <c r="E188" s="43">
        <f t="shared" si="40"/>
        <v>2.09</v>
      </c>
      <c r="F188" s="43">
        <f t="shared" si="41"/>
        <v>12.545</v>
      </c>
      <c r="G188" s="43"/>
      <c r="H188" s="43">
        <v>10.455</v>
      </c>
      <c r="I188" s="43">
        <f t="shared" si="42"/>
        <v>2.09</v>
      </c>
      <c r="J188" s="43">
        <f t="shared" si="43"/>
        <v>12.545</v>
      </c>
      <c r="K188" s="9">
        <f t="shared" si="44"/>
        <v>0</v>
      </c>
      <c r="L188" s="8">
        <f t="shared" si="45"/>
        <v>0</v>
      </c>
    </row>
    <row r="189" spans="1:13" ht="15" x14ac:dyDescent="0.2">
      <c r="A189" s="40"/>
      <c r="B189" s="41"/>
      <c r="C189" s="17"/>
      <c r="D189" s="43"/>
      <c r="E189" s="43"/>
      <c r="F189" s="43"/>
      <c r="G189" s="43"/>
      <c r="H189" s="43"/>
      <c r="I189" s="43"/>
      <c r="J189" s="43"/>
      <c r="K189" s="9"/>
      <c r="L189" s="8"/>
    </row>
    <row r="190" spans="1:13" ht="18.75" thickBot="1" x14ac:dyDescent="0.25">
      <c r="A190" s="40"/>
      <c r="B190" s="394" t="s">
        <v>534</v>
      </c>
      <c r="C190" s="17"/>
      <c r="D190" s="43"/>
      <c r="E190" s="43"/>
      <c r="F190" s="43"/>
      <c r="G190" s="43"/>
      <c r="H190" s="43"/>
      <c r="I190" s="43"/>
      <c r="J190" s="43"/>
      <c r="K190" s="9"/>
      <c r="L190" s="206"/>
    </row>
    <row r="191" spans="1:13" ht="30" customHeight="1" thickTop="1" x14ac:dyDescent="0.2">
      <c r="A191" s="40">
        <f>A188+1</f>
        <v>167</v>
      </c>
      <c r="B191" s="41" t="s">
        <v>535</v>
      </c>
      <c r="C191" s="17" t="s">
        <v>11</v>
      </c>
      <c r="D191" s="43">
        <v>45</v>
      </c>
      <c r="E191" s="43"/>
      <c r="F191" s="43">
        <f>SUM(D191:E191)</f>
        <v>45</v>
      </c>
      <c r="G191" s="43"/>
      <c r="H191" s="43">
        <v>50</v>
      </c>
      <c r="I191" s="43"/>
      <c r="J191" s="43">
        <f>SUM(H191:I191)</f>
        <v>50</v>
      </c>
      <c r="K191" s="9">
        <f>J191-F191</f>
        <v>5</v>
      </c>
      <c r="L191" s="8">
        <f>IF(F191="","NEW",K191/F191)</f>
        <v>0.1111111111111111</v>
      </c>
    </row>
    <row r="192" spans="1:13" ht="15" customHeight="1" x14ac:dyDescent="0.2">
      <c r="A192" s="40"/>
      <c r="B192" s="41"/>
      <c r="C192" s="17"/>
      <c r="D192" s="43"/>
      <c r="E192" s="43"/>
      <c r="F192" s="43"/>
      <c r="G192" s="43"/>
      <c r="H192" s="43"/>
      <c r="I192" s="43"/>
      <c r="J192" s="43"/>
      <c r="K192" s="9"/>
      <c r="L192" s="8"/>
      <c r="M192" s="45"/>
    </row>
    <row r="193" spans="1:13" s="213" customFormat="1" ht="18.75" thickBot="1" x14ac:dyDescent="0.25">
      <c r="A193" s="40" t="s">
        <v>470</v>
      </c>
      <c r="B193" s="412" t="s">
        <v>536</v>
      </c>
      <c r="C193" s="17"/>
      <c r="D193" s="43"/>
      <c r="E193" s="43"/>
      <c r="F193" s="43"/>
      <c r="G193" s="43"/>
      <c r="H193" s="43"/>
      <c r="I193" s="43"/>
      <c r="J193" s="43"/>
      <c r="K193" s="9"/>
      <c r="L193" s="206"/>
      <c r="M193" s="212"/>
    </row>
    <row r="194" spans="1:13" ht="15.75" thickTop="1" x14ac:dyDescent="0.2">
      <c r="A194" s="40">
        <f>A191+1</f>
        <v>168</v>
      </c>
      <c r="B194" s="214" t="s">
        <v>537</v>
      </c>
      <c r="C194" s="17" t="s">
        <v>11</v>
      </c>
      <c r="D194" s="600" t="s">
        <v>538</v>
      </c>
      <c r="E194" s="601"/>
      <c r="F194" s="601"/>
      <c r="G194" s="601"/>
      <c r="H194" s="601"/>
      <c r="I194" s="601"/>
      <c r="J194" s="602"/>
      <c r="K194" s="9"/>
      <c r="L194" s="8"/>
    </row>
    <row r="195" spans="1:13" ht="15" x14ac:dyDescent="0.2">
      <c r="A195" s="40"/>
      <c r="B195" s="214"/>
      <c r="C195" s="17"/>
      <c r="D195" s="215"/>
      <c r="E195" s="215"/>
      <c r="F195" s="215"/>
      <c r="G195" s="215"/>
      <c r="H195" s="215"/>
      <c r="I195" s="215"/>
      <c r="J195" s="215"/>
      <c r="K195" s="9"/>
      <c r="L195" s="8"/>
      <c r="M195" s="216"/>
    </row>
    <row r="196" spans="1:13" ht="17.25" thickBot="1" x14ac:dyDescent="0.3">
      <c r="A196" s="40"/>
      <c r="B196" s="202" t="s">
        <v>539</v>
      </c>
      <c r="C196" s="17"/>
      <c r="D196" s="43"/>
      <c r="E196" s="43"/>
      <c r="F196" s="43"/>
      <c r="G196" s="43"/>
      <c r="H196" s="43"/>
      <c r="I196" s="43"/>
      <c r="J196" s="43"/>
      <c r="K196" s="9"/>
      <c r="L196" s="206"/>
    </row>
    <row r="197" spans="1:13" ht="16.5" thickTop="1" x14ac:dyDescent="0.25">
      <c r="A197" s="40"/>
      <c r="B197" s="217"/>
      <c r="C197" s="17"/>
      <c r="D197" s="43"/>
      <c r="E197" s="43"/>
      <c r="F197" s="43"/>
      <c r="G197" s="43"/>
      <c r="H197" s="43"/>
      <c r="I197" s="43"/>
      <c r="J197" s="43"/>
      <c r="K197" s="9"/>
      <c r="L197" s="206"/>
    </row>
    <row r="198" spans="1:13" ht="18.75" thickBot="1" x14ac:dyDescent="0.3">
      <c r="A198" s="40"/>
      <c r="B198" s="415" t="s">
        <v>540</v>
      </c>
      <c r="C198" s="17"/>
      <c r="D198" s="43"/>
      <c r="E198" s="43"/>
      <c r="F198" s="43"/>
      <c r="G198" s="43"/>
      <c r="H198" s="43"/>
      <c r="I198" s="43"/>
      <c r="J198" s="43"/>
      <c r="K198" s="9"/>
      <c r="L198" s="206"/>
    </row>
    <row r="199" spans="1:13" ht="30.75" thickTop="1" x14ac:dyDescent="0.2">
      <c r="A199" s="40">
        <f>A194+1</f>
        <v>169</v>
      </c>
      <c r="B199" s="197" t="s">
        <v>541</v>
      </c>
      <c r="C199" s="17" t="s">
        <v>11</v>
      </c>
      <c r="D199" s="43">
        <v>1040</v>
      </c>
      <c r="E199" s="43"/>
      <c r="F199" s="43">
        <f t="shared" ref="F199:F212" si="46">SUM(D199:E199)</f>
        <v>1040</v>
      </c>
      <c r="G199" s="43"/>
      <c r="H199" s="43">
        <v>1144</v>
      </c>
      <c r="I199" s="43"/>
      <c r="J199" s="43">
        <f t="shared" ref="J199" si="47">SUM(H199:I199)</f>
        <v>1144</v>
      </c>
      <c r="K199" s="9">
        <f t="shared" ref="K199:K202" si="48">J199-F199</f>
        <v>104</v>
      </c>
      <c r="L199" s="8">
        <f t="shared" ref="L199:L202" si="49">IF(F199="","NEW",K199/F199)</f>
        <v>0.1</v>
      </c>
      <c r="M199" s="218"/>
    </row>
    <row r="200" spans="1:13" ht="30" x14ac:dyDescent="0.2">
      <c r="A200" s="40">
        <f>A199+1</f>
        <v>170</v>
      </c>
      <c r="B200" s="197" t="s">
        <v>542</v>
      </c>
      <c r="C200" s="17" t="s">
        <v>11</v>
      </c>
      <c r="D200" s="43">
        <v>870</v>
      </c>
      <c r="E200" s="43"/>
      <c r="F200" s="43">
        <f t="shared" si="46"/>
        <v>870</v>
      </c>
      <c r="G200" s="43"/>
      <c r="H200" s="43">
        <v>957</v>
      </c>
      <c r="I200" s="43"/>
      <c r="J200" s="43">
        <f t="shared" ref="J200:J208" si="50">SUM(H200:I200)</f>
        <v>957</v>
      </c>
      <c r="K200" s="9">
        <f t="shared" si="48"/>
        <v>87</v>
      </c>
      <c r="L200" s="8">
        <f t="shared" si="49"/>
        <v>0.1</v>
      </c>
      <c r="M200" s="218"/>
    </row>
    <row r="201" spans="1:13" ht="15" x14ac:dyDescent="0.2">
      <c r="A201" s="40">
        <f t="shared" ref="A201:A204" si="51">A200+1</f>
        <v>171</v>
      </c>
      <c r="B201" s="197" t="s">
        <v>543</v>
      </c>
      <c r="C201" s="17" t="s">
        <v>11</v>
      </c>
      <c r="D201" s="43">
        <v>660</v>
      </c>
      <c r="E201" s="43"/>
      <c r="F201" s="43">
        <f t="shared" si="46"/>
        <v>660</v>
      </c>
      <c r="G201" s="43"/>
      <c r="H201" s="43">
        <v>726</v>
      </c>
      <c r="I201" s="43"/>
      <c r="J201" s="43">
        <f t="shared" si="50"/>
        <v>726</v>
      </c>
      <c r="K201" s="9">
        <f t="shared" si="48"/>
        <v>66</v>
      </c>
      <c r="L201" s="8">
        <f t="shared" si="49"/>
        <v>0.1</v>
      </c>
      <c r="M201" s="218"/>
    </row>
    <row r="202" spans="1:13" ht="15" x14ac:dyDescent="0.2">
      <c r="A202" s="40">
        <f t="shared" si="51"/>
        <v>172</v>
      </c>
      <c r="B202" s="197" t="s">
        <v>544</v>
      </c>
      <c r="C202" s="17" t="s">
        <v>11</v>
      </c>
      <c r="D202" s="43">
        <v>560</v>
      </c>
      <c r="E202" s="43"/>
      <c r="F202" s="43">
        <f t="shared" si="46"/>
        <v>560</v>
      </c>
      <c r="G202" s="43"/>
      <c r="H202" s="43">
        <v>616</v>
      </c>
      <c r="I202" s="43"/>
      <c r="J202" s="43">
        <f t="shared" si="50"/>
        <v>616</v>
      </c>
      <c r="K202" s="9">
        <f t="shared" si="48"/>
        <v>56</v>
      </c>
      <c r="L202" s="8">
        <f t="shared" si="49"/>
        <v>0.1</v>
      </c>
      <c r="M202" s="218"/>
    </row>
    <row r="203" spans="1:13" ht="15" x14ac:dyDescent="0.2">
      <c r="A203" s="40">
        <f t="shared" si="51"/>
        <v>173</v>
      </c>
      <c r="B203" s="197" t="s">
        <v>545</v>
      </c>
      <c r="C203" s="17" t="s">
        <v>11</v>
      </c>
      <c r="D203" s="43">
        <v>180</v>
      </c>
      <c r="E203" s="43"/>
      <c r="F203" s="43">
        <f t="shared" si="46"/>
        <v>180</v>
      </c>
      <c r="G203" s="43"/>
      <c r="H203" s="43">
        <v>198</v>
      </c>
      <c r="I203" s="43"/>
      <c r="J203" s="43">
        <f t="shared" si="50"/>
        <v>198</v>
      </c>
      <c r="K203" s="9">
        <f>J203-F203</f>
        <v>18</v>
      </c>
      <c r="L203" s="8">
        <f>IF(F203="","NEW",K203/F203)</f>
        <v>0.1</v>
      </c>
      <c r="M203" s="218"/>
    </row>
    <row r="204" spans="1:13" s="58" customFormat="1" ht="33" customHeight="1" x14ac:dyDescent="0.25">
      <c r="A204" s="40">
        <f t="shared" si="51"/>
        <v>174</v>
      </c>
      <c r="B204" s="219" t="s">
        <v>546</v>
      </c>
      <c r="C204" s="17" t="s">
        <v>11</v>
      </c>
      <c r="D204" s="43">
        <v>51</v>
      </c>
      <c r="E204" s="43"/>
      <c r="F204" s="43">
        <f t="shared" si="46"/>
        <v>51</v>
      </c>
      <c r="G204" s="43"/>
      <c r="H204" s="43">
        <v>56.1</v>
      </c>
      <c r="I204" s="43"/>
      <c r="J204" s="43">
        <f t="shared" si="50"/>
        <v>56.1</v>
      </c>
      <c r="K204" s="9">
        <f>J204-F204</f>
        <v>5.1000000000000014</v>
      </c>
      <c r="L204" s="8">
        <f>IF(F204="","NEW",K204/F204)</f>
        <v>0.10000000000000003</v>
      </c>
      <c r="M204" s="218"/>
    </row>
    <row r="205" spans="1:13" s="58" customFormat="1" ht="15" x14ac:dyDescent="0.2">
      <c r="A205" s="40">
        <f>A204+1</f>
        <v>175</v>
      </c>
      <c r="B205" s="209" t="s">
        <v>547</v>
      </c>
      <c r="C205" s="17" t="s">
        <v>11</v>
      </c>
      <c r="D205" s="43"/>
      <c r="E205" s="43"/>
      <c r="F205" s="9"/>
      <c r="G205" s="43"/>
      <c r="H205" s="43">
        <v>55</v>
      </c>
      <c r="I205" s="43"/>
      <c r="J205" s="43">
        <f t="shared" si="50"/>
        <v>55</v>
      </c>
      <c r="K205" s="9">
        <f>J205-F205</f>
        <v>55</v>
      </c>
      <c r="L205" s="8" t="str">
        <f>IF(F205="","NEW",K205/F205)</f>
        <v>NEW</v>
      </c>
      <c r="M205" s="220"/>
    </row>
    <row r="206" spans="1:13" s="58" customFormat="1" ht="30" x14ac:dyDescent="0.2">
      <c r="A206" s="40">
        <f t="shared" ref="A206:A208" si="52">A205+1</f>
        <v>176</v>
      </c>
      <c r="B206" s="209" t="s">
        <v>548</v>
      </c>
      <c r="C206" s="17" t="s">
        <v>11</v>
      </c>
      <c r="D206" s="43">
        <v>25</v>
      </c>
      <c r="E206" s="43"/>
      <c r="F206" s="43">
        <f t="shared" si="46"/>
        <v>25</v>
      </c>
      <c r="G206" s="43"/>
      <c r="H206" s="43">
        <v>27.5</v>
      </c>
      <c r="I206" s="43"/>
      <c r="J206" s="43">
        <f t="shared" si="50"/>
        <v>27.5</v>
      </c>
      <c r="K206" s="9">
        <f t="shared" ref="K206:K208" si="53">J206-F206</f>
        <v>2.5</v>
      </c>
      <c r="L206" s="8">
        <f t="shared" ref="L206:L208" si="54">IF(F206="","NEW",K206/F206)</f>
        <v>0.1</v>
      </c>
      <c r="M206" s="220"/>
    </row>
    <row r="207" spans="1:13" s="58" customFormat="1" ht="15" x14ac:dyDescent="0.2">
      <c r="A207" s="40">
        <f t="shared" si="52"/>
        <v>177</v>
      </c>
      <c r="B207" s="209" t="s">
        <v>549</v>
      </c>
      <c r="C207" s="17" t="s">
        <v>11</v>
      </c>
      <c r="D207" s="43">
        <v>50</v>
      </c>
      <c r="E207" s="43"/>
      <c r="F207" s="43">
        <f t="shared" si="46"/>
        <v>50</v>
      </c>
      <c r="G207" s="43"/>
      <c r="H207" s="43">
        <v>55</v>
      </c>
      <c r="I207" s="43"/>
      <c r="J207" s="43">
        <f t="shared" si="50"/>
        <v>55</v>
      </c>
      <c r="K207" s="9">
        <f t="shared" si="53"/>
        <v>5</v>
      </c>
      <c r="L207" s="8">
        <f t="shared" si="54"/>
        <v>0.1</v>
      </c>
      <c r="M207" s="220"/>
    </row>
    <row r="208" spans="1:13" s="58" customFormat="1" ht="15" x14ac:dyDescent="0.2">
      <c r="A208" s="40">
        <f t="shared" si="52"/>
        <v>178</v>
      </c>
      <c r="B208" s="209" t="s">
        <v>550</v>
      </c>
      <c r="C208" s="17" t="s">
        <v>11</v>
      </c>
      <c r="D208" s="43">
        <v>56</v>
      </c>
      <c r="E208" s="43"/>
      <c r="F208" s="43">
        <f t="shared" si="46"/>
        <v>56</v>
      </c>
      <c r="G208" s="43"/>
      <c r="H208" s="43">
        <v>61.6</v>
      </c>
      <c r="I208" s="43"/>
      <c r="J208" s="43">
        <f t="shared" si="50"/>
        <v>61.6</v>
      </c>
      <c r="K208" s="9">
        <f t="shared" si="53"/>
        <v>5.6000000000000014</v>
      </c>
      <c r="L208" s="8">
        <f t="shared" si="54"/>
        <v>0.10000000000000002</v>
      </c>
      <c r="M208" s="220"/>
    </row>
    <row r="209" spans="1:13" s="58" customFormat="1" ht="15" x14ac:dyDescent="0.2">
      <c r="A209" s="40"/>
      <c r="B209" s="463"/>
      <c r="C209" s="17"/>
      <c r="D209" s="43"/>
      <c r="E209" s="43"/>
      <c r="F209" s="43"/>
      <c r="G209" s="43"/>
      <c r="H209" s="43"/>
      <c r="I209" s="43"/>
      <c r="J209" s="43"/>
      <c r="K209" s="9"/>
      <c r="L209" s="8"/>
      <c r="M209" s="220"/>
    </row>
    <row r="210" spans="1:13" ht="17.25" thickBot="1" x14ac:dyDescent="0.25">
      <c r="A210" s="204" t="s">
        <v>470</v>
      </c>
      <c r="B210" s="417" t="s">
        <v>551</v>
      </c>
      <c r="C210" s="17"/>
      <c r="D210" s="43"/>
      <c r="E210" s="43"/>
      <c r="F210" s="43"/>
      <c r="G210" s="43"/>
      <c r="H210" s="43"/>
      <c r="I210" s="43"/>
      <c r="J210" s="43"/>
      <c r="K210" s="9"/>
      <c r="L210" s="8"/>
      <c r="M210" s="220"/>
    </row>
    <row r="211" spans="1:13" ht="15" x14ac:dyDescent="0.2">
      <c r="A211" s="204">
        <f>A208+1</f>
        <v>179</v>
      </c>
      <c r="B211" s="198" t="s">
        <v>552</v>
      </c>
      <c r="C211" s="17" t="s">
        <v>11</v>
      </c>
      <c r="D211" s="43">
        <v>420.83</v>
      </c>
      <c r="E211" s="43">
        <f t="shared" ref="E211:E212" si="55">ROUND(D211*0.2,2)</f>
        <v>84.17</v>
      </c>
      <c r="F211" s="43">
        <f t="shared" si="46"/>
        <v>505</v>
      </c>
      <c r="G211" s="43"/>
      <c r="H211" s="43">
        <v>463.33</v>
      </c>
      <c r="I211" s="43">
        <f t="shared" ref="I211:I212" si="56">ROUND(H211*0.2,2)</f>
        <v>92.67</v>
      </c>
      <c r="J211" s="43">
        <f t="shared" ref="J211:J212" si="57">SUM(H211:I211)</f>
        <v>556</v>
      </c>
      <c r="K211" s="9">
        <f>J211-F211</f>
        <v>51</v>
      </c>
      <c r="L211" s="8">
        <f>IF(F211="","NEW",K211/F211)</f>
        <v>0.100990099009901</v>
      </c>
      <c r="M211" s="220"/>
    </row>
    <row r="212" spans="1:13" ht="15" x14ac:dyDescent="0.2">
      <c r="A212" s="204">
        <f>A211+1</f>
        <v>180</v>
      </c>
      <c r="B212" s="214" t="s">
        <v>553</v>
      </c>
      <c r="C212" s="17" t="s">
        <v>11</v>
      </c>
      <c r="D212" s="43">
        <v>595.83000000000004</v>
      </c>
      <c r="E212" s="43">
        <f t="shared" si="55"/>
        <v>119.17</v>
      </c>
      <c r="F212" s="43">
        <f t="shared" si="46"/>
        <v>715</v>
      </c>
      <c r="G212" s="43"/>
      <c r="H212" s="43">
        <v>655.83</v>
      </c>
      <c r="I212" s="43">
        <f t="shared" si="56"/>
        <v>131.16999999999999</v>
      </c>
      <c r="J212" s="43">
        <f t="shared" si="57"/>
        <v>787</v>
      </c>
      <c r="K212" s="9">
        <f>J212-F212</f>
        <v>72</v>
      </c>
      <c r="L212" s="8">
        <f>IF(F212="","NEW",K212/F212)</f>
        <v>0.10069930069930071</v>
      </c>
      <c r="M212" s="220"/>
    </row>
    <row r="213" spans="1:13" ht="15" x14ac:dyDescent="0.2">
      <c r="A213" s="204"/>
      <c r="B213" s="214"/>
      <c r="C213" s="17"/>
      <c r="D213" s="43"/>
      <c r="E213" s="43"/>
      <c r="F213" s="43"/>
      <c r="G213" s="43"/>
      <c r="H213" s="43"/>
      <c r="I213" s="43"/>
      <c r="J213" s="43"/>
      <c r="K213" s="9"/>
      <c r="L213" s="8"/>
      <c r="M213" s="220"/>
    </row>
    <row r="214" spans="1:13" ht="17.25" thickBot="1" x14ac:dyDescent="0.25">
      <c r="A214" s="204"/>
      <c r="B214" s="417" t="s">
        <v>554</v>
      </c>
      <c r="C214" s="17"/>
      <c r="D214" s="43"/>
      <c r="E214" s="43"/>
      <c r="F214" s="43"/>
      <c r="G214" s="43"/>
      <c r="H214" s="43"/>
      <c r="I214" s="43"/>
      <c r="J214" s="43"/>
      <c r="K214" s="9"/>
      <c r="L214" s="8"/>
      <c r="M214" s="220"/>
    </row>
    <row r="215" spans="1:13" ht="15" x14ac:dyDescent="0.2">
      <c r="A215" s="204">
        <f>A212+1</f>
        <v>181</v>
      </c>
      <c r="B215" s="198" t="s">
        <v>555</v>
      </c>
      <c r="C215" s="17" t="s">
        <v>11</v>
      </c>
      <c r="D215" s="43">
        <v>920.83</v>
      </c>
      <c r="E215" s="43">
        <f t="shared" ref="E215:E219" si="58">ROUND(D215*0.2,2)</f>
        <v>184.17</v>
      </c>
      <c r="F215" s="43">
        <f t="shared" ref="F215:F219" si="59">SUM(D215:E215)</f>
        <v>1105</v>
      </c>
      <c r="G215" s="43"/>
      <c r="H215" s="43">
        <v>1013.33</v>
      </c>
      <c r="I215" s="43">
        <f t="shared" ref="I215:I219" si="60">ROUND(H215*0.2,2)</f>
        <v>202.67</v>
      </c>
      <c r="J215" s="43">
        <f t="shared" ref="J215:J219" si="61">SUM(H215:I215)</f>
        <v>1216</v>
      </c>
      <c r="K215" s="9">
        <f>J215-F215</f>
        <v>111</v>
      </c>
      <c r="L215" s="8">
        <f>IF(F215="","NEW",K215/F215)</f>
        <v>0.10045248868778281</v>
      </c>
      <c r="M215" s="220"/>
    </row>
    <row r="216" spans="1:13" ht="15" x14ac:dyDescent="0.2">
      <c r="A216" s="204">
        <f>A215+1</f>
        <v>182</v>
      </c>
      <c r="B216" s="198" t="s">
        <v>556</v>
      </c>
      <c r="C216" s="17" t="s">
        <v>11</v>
      </c>
      <c r="D216" s="43">
        <v>1200</v>
      </c>
      <c r="E216" s="43">
        <f t="shared" si="58"/>
        <v>240</v>
      </c>
      <c r="F216" s="43">
        <f t="shared" si="59"/>
        <v>1440</v>
      </c>
      <c r="G216" s="43"/>
      <c r="H216" s="43">
        <v>1320</v>
      </c>
      <c r="I216" s="43">
        <f t="shared" si="60"/>
        <v>264</v>
      </c>
      <c r="J216" s="43">
        <f t="shared" si="61"/>
        <v>1584</v>
      </c>
      <c r="K216" s="9">
        <f>J216-F216</f>
        <v>144</v>
      </c>
      <c r="L216" s="8">
        <f>IF(F216="","NEW",K216/F216)</f>
        <v>0.1</v>
      </c>
      <c r="M216" s="220"/>
    </row>
    <row r="217" spans="1:13" ht="15" x14ac:dyDescent="0.2">
      <c r="A217" s="204">
        <f t="shared" ref="A217:A219" si="62">A216+1</f>
        <v>183</v>
      </c>
      <c r="B217" s="198" t="s">
        <v>557</v>
      </c>
      <c r="C217" s="17" t="s">
        <v>11</v>
      </c>
      <c r="D217" s="43">
        <v>1375</v>
      </c>
      <c r="E217" s="43">
        <f t="shared" si="58"/>
        <v>275</v>
      </c>
      <c r="F217" s="43">
        <f t="shared" si="59"/>
        <v>1650</v>
      </c>
      <c r="G217" s="43"/>
      <c r="H217" s="43">
        <v>1512.5</v>
      </c>
      <c r="I217" s="43">
        <f t="shared" si="60"/>
        <v>302.5</v>
      </c>
      <c r="J217" s="43">
        <f t="shared" si="61"/>
        <v>1815</v>
      </c>
      <c r="K217" s="9">
        <f>J217-F217</f>
        <v>165</v>
      </c>
      <c r="L217" s="8">
        <f>IF(F217="","NEW",K217/F217)</f>
        <v>0.1</v>
      </c>
      <c r="M217" s="220"/>
    </row>
    <row r="218" spans="1:13" ht="15" x14ac:dyDescent="0.2">
      <c r="A218" s="204">
        <f t="shared" si="62"/>
        <v>184</v>
      </c>
      <c r="B218" s="198" t="s">
        <v>558</v>
      </c>
      <c r="C218" s="17" t="s">
        <v>11</v>
      </c>
      <c r="D218" s="43">
        <v>1908.33</v>
      </c>
      <c r="E218" s="43">
        <f t="shared" si="58"/>
        <v>381.67</v>
      </c>
      <c r="F218" s="43">
        <f t="shared" si="59"/>
        <v>2290</v>
      </c>
      <c r="G218" s="43"/>
      <c r="H218" s="43">
        <v>2099.17</v>
      </c>
      <c r="I218" s="43">
        <f t="shared" si="60"/>
        <v>419.83</v>
      </c>
      <c r="J218" s="43">
        <f t="shared" si="61"/>
        <v>2519</v>
      </c>
      <c r="K218" s="9">
        <f>J218-F218</f>
        <v>229</v>
      </c>
      <c r="L218" s="8">
        <f>IF(F218="","NEW",K218/F218)</f>
        <v>0.1</v>
      </c>
      <c r="M218" s="220"/>
    </row>
    <row r="219" spans="1:13" s="222" customFormat="1" ht="15.75" customHeight="1" x14ac:dyDescent="0.2">
      <c r="A219" s="204">
        <f t="shared" si="62"/>
        <v>185</v>
      </c>
      <c r="B219" s="198" t="s">
        <v>559</v>
      </c>
      <c r="C219" s="17" t="s">
        <v>11</v>
      </c>
      <c r="D219" s="43">
        <v>131.66999999999999</v>
      </c>
      <c r="E219" s="43">
        <f t="shared" si="58"/>
        <v>26.33</v>
      </c>
      <c r="F219" s="43">
        <f t="shared" si="59"/>
        <v>158</v>
      </c>
      <c r="G219" s="221"/>
      <c r="H219" s="43">
        <v>208.33</v>
      </c>
      <c r="I219" s="43">
        <f t="shared" si="60"/>
        <v>41.67</v>
      </c>
      <c r="J219" s="43">
        <f t="shared" si="61"/>
        <v>250</v>
      </c>
      <c r="K219" s="9">
        <f>J219-F219</f>
        <v>92</v>
      </c>
      <c r="L219" s="8">
        <f>IF(F219="","NEW",K219/F219)</f>
        <v>0.58227848101265822</v>
      </c>
      <c r="M219" s="220"/>
    </row>
    <row r="220" spans="1:13" s="222" customFormat="1" ht="15.75" customHeight="1" x14ac:dyDescent="0.2">
      <c r="A220" s="204"/>
      <c r="B220" s="198"/>
      <c r="C220" s="17"/>
      <c r="D220" s="43"/>
      <c r="E220" s="221"/>
      <c r="F220" s="43"/>
      <c r="G220" s="221"/>
      <c r="H220" s="43"/>
      <c r="I220" s="221"/>
      <c r="J220" s="43"/>
      <c r="K220" s="9"/>
      <c r="L220" s="8"/>
      <c r="M220" s="223"/>
    </row>
    <row r="221" spans="1:13" ht="18.75" thickBot="1" x14ac:dyDescent="0.3">
      <c r="A221" s="204"/>
      <c r="B221" s="415" t="s">
        <v>560</v>
      </c>
      <c r="C221" s="17"/>
      <c r="D221" s="43"/>
      <c r="E221" s="43"/>
      <c r="F221" s="43"/>
      <c r="G221" s="43"/>
      <c r="H221" s="43"/>
      <c r="I221" s="43"/>
      <c r="J221" s="43"/>
      <c r="K221" s="9"/>
      <c r="L221" s="206"/>
    </row>
    <row r="222" spans="1:13" ht="30.75" thickTop="1" x14ac:dyDescent="0.2">
      <c r="A222" s="204">
        <f>A219+1</f>
        <v>186</v>
      </c>
      <c r="B222" s="198" t="s">
        <v>561</v>
      </c>
      <c r="C222" s="17" t="s">
        <v>11</v>
      </c>
      <c r="D222" s="43">
        <v>52</v>
      </c>
      <c r="E222" s="43"/>
      <c r="F222" s="43">
        <f>SUM(D222:E222)</f>
        <v>52</v>
      </c>
      <c r="G222" s="43"/>
      <c r="H222" s="43">
        <v>57.2</v>
      </c>
      <c r="I222" s="43"/>
      <c r="J222" s="43">
        <f t="shared" ref="J222" si="63">SUM(H222:I222)</f>
        <v>57.2</v>
      </c>
      <c r="K222" s="9">
        <f>J222-F222</f>
        <v>5.2000000000000028</v>
      </c>
      <c r="L222" s="8">
        <f>IF(F222="","NEW",K222/F222)</f>
        <v>0.10000000000000006</v>
      </c>
      <c r="M222" s="218"/>
    </row>
    <row r="223" spans="1:13" ht="30" x14ac:dyDescent="0.2">
      <c r="A223" s="204">
        <f>A222+1</f>
        <v>187</v>
      </c>
      <c r="B223" s="198" t="s">
        <v>562</v>
      </c>
      <c r="C223" s="17" t="s">
        <v>11</v>
      </c>
      <c r="D223" s="43">
        <v>25</v>
      </c>
      <c r="E223" s="43"/>
      <c r="F223" s="43">
        <f t="shared" ref="F223:F225" si="64">SUM(D223:E223)</f>
        <v>25</v>
      </c>
      <c r="G223" s="43"/>
      <c r="H223" s="43">
        <v>27.5</v>
      </c>
      <c r="I223" s="43"/>
      <c r="J223" s="43">
        <f t="shared" ref="J223:J225" si="65">SUM(H223:I223)</f>
        <v>27.5</v>
      </c>
      <c r="K223" s="9">
        <f t="shared" ref="K223:K225" si="66">J223-F223</f>
        <v>2.5</v>
      </c>
      <c r="L223" s="8">
        <f t="shared" ref="L223:L225" si="67">IF(F223="","NEW",K223/F223)</f>
        <v>0.1</v>
      </c>
      <c r="M223" s="218"/>
    </row>
    <row r="224" spans="1:13" ht="30" x14ac:dyDescent="0.2">
      <c r="A224" s="204">
        <f t="shared" ref="A224:A225" si="68">A223+1</f>
        <v>188</v>
      </c>
      <c r="B224" s="198" t="s">
        <v>563</v>
      </c>
      <c r="C224" s="17" t="s">
        <v>11</v>
      </c>
      <c r="D224" s="43">
        <v>36</v>
      </c>
      <c r="E224" s="43"/>
      <c r="F224" s="43">
        <f t="shared" si="64"/>
        <v>36</v>
      </c>
      <c r="G224" s="43"/>
      <c r="H224" s="43">
        <v>39.6</v>
      </c>
      <c r="I224" s="43"/>
      <c r="J224" s="43">
        <f t="shared" si="65"/>
        <v>39.6</v>
      </c>
      <c r="K224" s="9">
        <f t="shared" si="66"/>
        <v>3.6000000000000014</v>
      </c>
      <c r="L224" s="8">
        <f t="shared" si="67"/>
        <v>0.10000000000000003</v>
      </c>
      <c r="M224" s="218"/>
    </row>
    <row r="225" spans="1:13" ht="15" x14ac:dyDescent="0.2">
      <c r="A225" s="204">
        <f t="shared" si="68"/>
        <v>189</v>
      </c>
      <c r="B225" s="198" t="s">
        <v>564</v>
      </c>
      <c r="C225" s="17" t="s">
        <v>11</v>
      </c>
      <c r="D225" s="43">
        <v>10</v>
      </c>
      <c r="E225" s="43"/>
      <c r="F225" s="43">
        <f t="shared" si="64"/>
        <v>10</v>
      </c>
      <c r="G225" s="43"/>
      <c r="H225" s="43">
        <v>11</v>
      </c>
      <c r="I225" s="43"/>
      <c r="J225" s="43">
        <f t="shared" si="65"/>
        <v>11</v>
      </c>
      <c r="K225" s="9">
        <f t="shared" si="66"/>
        <v>1</v>
      </c>
      <c r="L225" s="8">
        <f t="shared" si="67"/>
        <v>0.1</v>
      </c>
      <c r="M225" s="218"/>
    </row>
    <row r="226" spans="1:13" ht="17.25" thickBot="1" x14ac:dyDescent="0.25">
      <c r="A226" s="204"/>
      <c r="B226" s="414" t="s">
        <v>565</v>
      </c>
      <c r="C226" s="17"/>
      <c r="D226" s="43"/>
      <c r="E226" s="43"/>
      <c r="F226" s="43"/>
      <c r="G226" s="43"/>
      <c r="H226" s="43"/>
      <c r="I226" s="43"/>
      <c r="J226" s="43"/>
      <c r="K226" s="9"/>
      <c r="L226" s="8"/>
      <c r="M226" s="218"/>
    </row>
    <row r="227" spans="1:13" s="213" customFormat="1" ht="15" x14ac:dyDescent="0.2">
      <c r="A227" s="204">
        <f>A225+1</f>
        <v>190</v>
      </c>
      <c r="B227" s="198" t="s">
        <v>566</v>
      </c>
      <c r="C227" s="17" t="s">
        <v>11</v>
      </c>
      <c r="D227" s="43">
        <v>112</v>
      </c>
      <c r="E227" s="43"/>
      <c r="F227" s="43">
        <f t="shared" ref="F227:F228" si="69">SUM(D227:E227)</f>
        <v>112</v>
      </c>
      <c r="G227" s="43"/>
      <c r="H227" s="43">
        <v>123.2</v>
      </c>
      <c r="I227" s="43"/>
      <c r="J227" s="43">
        <f t="shared" ref="J227:J228" si="70">SUM(H227:I227)</f>
        <v>123.2</v>
      </c>
      <c r="K227" s="9">
        <f>J227-F227</f>
        <v>11.200000000000003</v>
      </c>
      <c r="L227" s="8">
        <f>IF(F227="","NEW",K227/F227)</f>
        <v>0.10000000000000002</v>
      </c>
      <c r="M227" s="223"/>
    </row>
    <row r="228" spans="1:13" s="213" customFormat="1" ht="15" x14ac:dyDescent="0.2">
      <c r="A228" s="204">
        <f>A227+1</f>
        <v>191</v>
      </c>
      <c r="B228" s="198" t="s">
        <v>567</v>
      </c>
      <c r="C228" s="17" t="s">
        <v>11</v>
      </c>
      <c r="D228" s="43">
        <v>51</v>
      </c>
      <c r="E228" s="43"/>
      <c r="F228" s="43">
        <f t="shared" si="69"/>
        <v>51</v>
      </c>
      <c r="G228" s="43"/>
      <c r="H228" s="43">
        <v>56.1</v>
      </c>
      <c r="I228" s="43"/>
      <c r="J228" s="43">
        <f t="shared" si="70"/>
        <v>56.1</v>
      </c>
      <c r="K228" s="9">
        <f>J228-F228</f>
        <v>5.1000000000000014</v>
      </c>
      <c r="L228" s="8">
        <f>IF(F228="","NEW",K228/F228)</f>
        <v>0.10000000000000003</v>
      </c>
      <c r="M228" s="223"/>
    </row>
    <row r="229" spans="1:13" ht="15" x14ac:dyDescent="0.2">
      <c r="A229" s="204">
        <f t="shared" ref="A229:A232" si="71">A228+1</f>
        <v>192</v>
      </c>
      <c r="B229" s="198" t="s">
        <v>568</v>
      </c>
      <c r="C229" s="17" t="s">
        <v>11</v>
      </c>
      <c r="D229" s="43"/>
      <c r="E229" s="43"/>
      <c r="F229" s="43"/>
      <c r="G229" s="43"/>
      <c r="H229" s="43"/>
      <c r="I229" s="43"/>
      <c r="J229" s="43"/>
      <c r="K229" s="9"/>
      <c r="L229" s="8"/>
      <c r="M229" s="225"/>
    </row>
    <row r="230" spans="1:13" ht="15" x14ac:dyDescent="0.2">
      <c r="A230" s="204">
        <f t="shared" si="71"/>
        <v>193</v>
      </c>
      <c r="B230" s="198" t="s">
        <v>569</v>
      </c>
      <c r="C230" s="17" t="s">
        <v>11</v>
      </c>
      <c r="D230" s="43">
        <v>10</v>
      </c>
      <c r="E230" s="43"/>
      <c r="F230" s="43">
        <f>SUM(D230:E230)</f>
        <v>10</v>
      </c>
      <c r="G230" s="43"/>
      <c r="H230" s="43">
        <v>11</v>
      </c>
      <c r="I230" s="43"/>
      <c r="J230" s="43">
        <f t="shared" ref="J230:J232" si="72">SUM(H230:I230)</f>
        <v>11</v>
      </c>
      <c r="K230" s="9">
        <f>J230-F230</f>
        <v>1</v>
      </c>
      <c r="L230" s="8">
        <f>IF(F230="","NEW",K230/F230)</f>
        <v>0.1</v>
      </c>
      <c r="M230" s="218"/>
    </row>
    <row r="231" spans="1:13" ht="15" x14ac:dyDescent="0.2">
      <c r="A231" s="204">
        <f t="shared" si="71"/>
        <v>194</v>
      </c>
      <c r="B231" s="198" t="s">
        <v>570</v>
      </c>
      <c r="C231" s="17" t="s">
        <v>11</v>
      </c>
      <c r="D231" s="43">
        <v>15</v>
      </c>
      <c r="E231" s="43"/>
      <c r="F231" s="43">
        <f>SUM(D231:E231)</f>
        <v>15</v>
      </c>
      <c r="G231" s="43"/>
      <c r="H231" s="43">
        <v>16.5</v>
      </c>
      <c r="I231" s="43"/>
      <c r="J231" s="43">
        <f t="shared" si="72"/>
        <v>16.5</v>
      </c>
      <c r="K231" s="9">
        <f>J231-F231</f>
        <v>1.5</v>
      </c>
      <c r="L231" s="8">
        <f>IF(F231="","NEW",K231/F231)</f>
        <v>0.1</v>
      </c>
      <c r="M231" s="218"/>
    </row>
    <row r="232" spans="1:13" ht="15" x14ac:dyDescent="0.2">
      <c r="A232" s="204">
        <f t="shared" si="71"/>
        <v>195</v>
      </c>
      <c r="B232" s="198" t="s">
        <v>571</v>
      </c>
      <c r="C232" s="17" t="s">
        <v>11</v>
      </c>
      <c r="D232" s="43">
        <v>20</v>
      </c>
      <c r="E232" s="43"/>
      <c r="F232" s="43">
        <f>SUM(D232:E232)</f>
        <v>20</v>
      </c>
      <c r="G232" s="43"/>
      <c r="H232" s="43">
        <v>22</v>
      </c>
      <c r="I232" s="43"/>
      <c r="J232" s="43">
        <f t="shared" si="72"/>
        <v>22</v>
      </c>
      <c r="K232" s="9">
        <f>J232-F232</f>
        <v>2</v>
      </c>
      <c r="L232" s="8">
        <f>IF(F232="","NEW",K232/F232)</f>
        <v>0.1</v>
      </c>
      <c r="M232" s="218"/>
    </row>
    <row r="233" spans="1:13" ht="15" x14ac:dyDescent="0.2">
      <c r="A233" s="204"/>
      <c r="B233" s="198"/>
      <c r="C233" s="17"/>
      <c r="D233" s="43"/>
      <c r="E233" s="43"/>
      <c r="F233" s="43"/>
      <c r="G233" s="43"/>
      <c r="H233" s="43"/>
      <c r="I233" s="43"/>
      <c r="J233" s="43"/>
      <c r="K233" s="9"/>
      <c r="L233" s="8"/>
      <c r="M233" s="218"/>
    </row>
    <row r="234" spans="1:13" ht="18.75" thickBot="1" x14ac:dyDescent="0.3">
      <c r="A234" s="204"/>
      <c r="B234" s="415" t="s">
        <v>572</v>
      </c>
      <c r="C234" s="17"/>
      <c r="D234" s="43"/>
      <c r="E234" s="43"/>
      <c r="F234" s="43"/>
      <c r="G234" s="43"/>
      <c r="H234" s="43"/>
      <c r="I234" s="43"/>
      <c r="J234" s="43"/>
      <c r="K234" s="9"/>
      <c r="L234" s="206"/>
      <c r="M234" s="225"/>
    </row>
    <row r="235" spans="1:13" ht="15.75" thickTop="1" x14ac:dyDescent="0.2">
      <c r="A235" s="204">
        <f>+A232+1</f>
        <v>196</v>
      </c>
      <c r="B235" s="198" t="s">
        <v>573</v>
      </c>
      <c r="C235" s="17" t="s">
        <v>11</v>
      </c>
      <c r="D235" s="43">
        <v>5.67</v>
      </c>
      <c r="E235" s="43">
        <f t="shared" ref="E235:E237" si="73">ROUND(D235*0.2,2)</f>
        <v>1.1299999999999999</v>
      </c>
      <c r="F235" s="43">
        <f t="shared" ref="F235:F237" si="74">SUM(D235:E235)</f>
        <v>6.8</v>
      </c>
      <c r="G235" s="43"/>
      <c r="H235" s="43">
        <v>6.25</v>
      </c>
      <c r="I235" s="43">
        <f t="shared" ref="I235:I239" si="75">ROUND(H235*0.2,2)</f>
        <v>1.25</v>
      </c>
      <c r="J235" s="43">
        <f t="shared" ref="J235:J239" si="76">SUM(H235:I235)</f>
        <v>7.5</v>
      </c>
      <c r="K235" s="9">
        <f t="shared" ref="K235:K239" si="77">J235-F235</f>
        <v>0.70000000000000018</v>
      </c>
      <c r="L235" s="8">
        <f t="shared" ref="L235:L239" si="78">IF(F235="","NEW",K235/F235)</f>
        <v>0.10294117647058826</v>
      </c>
      <c r="M235" s="218"/>
    </row>
    <row r="236" spans="1:13" ht="15" x14ac:dyDescent="0.2">
      <c r="A236" s="204">
        <f t="shared" ref="A236:A240" si="79">+A235+1</f>
        <v>197</v>
      </c>
      <c r="B236" s="198" t="s">
        <v>574</v>
      </c>
      <c r="C236" s="17" t="s">
        <v>11</v>
      </c>
      <c r="D236" s="43">
        <v>3.83</v>
      </c>
      <c r="E236" s="43">
        <f t="shared" si="73"/>
        <v>0.77</v>
      </c>
      <c r="F236" s="43">
        <f t="shared" si="74"/>
        <v>4.5999999999999996</v>
      </c>
      <c r="G236" s="43"/>
      <c r="H236" s="43">
        <v>4.25</v>
      </c>
      <c r="I236" s="43">
        <f t="shared" si="75"/>
        <v>0.85</v>
      </c>
      <c r="J236" s="43">
        <f t="shared" si="76"/>
        <v>5.0999999999999996</v>
      </c>
      <c r="K236" s="9">
        <f t="shared" si="77"/>
        <v>0.5</v>
      </c>
      <c r="L236" s="8">
        <f t="shared" si="78"/>
        <v>0.10869565217391305</v>
      </c>
      <c r="M236" s="218"/>
    </row>
    <row r="237" spans="1:13" s="213" customFormat="1" ht="15" x14ac:dyDescent="0.2">
      <c r="A237" s="40">
        <f t="shared" si="79"/>
        <v>198</v>
      </c>
      <c r="B237" s="198" t="s">
        <v>575</v>
      </c>
      <c r="C237" s="17" t="s">
        <v>11</v>
      </c>
      <c r="D237" s="43">
        <v>17.5</v>
      </c>
      <c r="E237" s="43">
        <f t="shared" si="73"/>
        <v>3.5</v>
      </c>
      <c r="F237" s="43">
        <f t="shared" si="74"/>
        <v>21</v>
      </c>
      <c r="G237" s="43"/>
      <c r="H237" s="43">
        <v>19.25</v>
      </c>
      <c r="I237" s="43">
        <f t="shared" si="75"/>
        <v>3.85</v>
      </c>
      <c r="J237" s="43">
        <f t="shared" si="76"/>
        <v>23.1</v>
      </c>
      <c r="K237" s="9">
        <f t="shared" si="77"/>
        <v>2.1000000000000014</v>
      </c>
      <c r="L237" s="8">
        <f t="shared" si="78"/>
        <v>0.10000000000000006</v>
      </c>
      <c r="M237" s="218"/>
    </row>
    <row r="238" spans="1:13" s="213" customFormat="1" ht="15" x14ac:dyDescent="0.2">
      <c r="A238" s="40">
        <f t="shared" si="79"/>
        <v>199</v>
      </c>
      <c r="B238" s="198" t="s">
        <v>576</v>
      </c>
      <c r="C238" s="17" t="s">
        <v>11</v>
      </c>
      <c r="D238" s="43"/>
      <c r="E238" s="43"/>
      <c r="F238" s="43"/>
      <c r="G238" s="43"/>
      <c r="H238" s="43">
        <v>53.33</v>
      </c>
      <c r="I238" s="43">
        <f t="shared" si="75"/>
        <v>10.67</v>
      </c>
      <c r="J238" s="43">
        <f t="shared" si="76"/>
        <v>64</v>
      </c>
      <c r="K238" s="9">
        <f t="shared" si="77"/>
        <v>64</v>
      </c>
      <c r="L238" s="8" t="str">
        <f t="shared" si="78"/>
        <v>NEW</v>
      </c>
      <c r="M238" s="218"/>
    </row>
    <row r="239" spans="1:13" ht="15" x14ac:dyDescent="0.2">
      <c r="A239" s="40">
        <f t="shared" si="79"/>
        <v>200</v>
      </c>
      <c r="B239" s="198" t="s">
        <v>577</v>
      </c>
      <c r="C239" s="17" t="s">
        <v>11</v>
      </c>
      <c r="D239" s="43"/>
      <c r="E239" s="43"/>
      <c r="F239" s="43"/>
      <c r="G239" s="43"/>
      <c r="H239" s="43">
        <v>32.5</v>
      </c>
      <c r="I239" s="43">
        <f t="shared" si="75"/>
        <v>6.5</v>
      </c>
      <c r="J239" s="43">
        <f t="shared" si="76"/>
        <v>39</v>
      </c>
      <c r="K239" s="9">
        <f t="shared" si="77"/>
        <v>39</v>
      </c>
      <c r="L239" s="8" t="str">
        <f t="shared" si="78"/>
        <v>NEW</v>
      </c>
      <c r="M239" s="218"/>
    </row>
    <row r="240" spans="1:13" ht="15" x14ac:dyDescent="0.2">
      <c r="A240" s="40">
        <f t="shared" si="79"/>
        <v>201</v>
      </c>
      <c r="B240" s="198" t="s">
        <v>578</v>
      </c>
      <c r="C240" s="17" t="s">
        <v>11</v>
      </c>
      <c r="D240" s="594" t="s">
        <v>579</v>
      </c>
      <c r="E240" s="595"/>
      <c r="F240" s="596"/>
      <c r="G240" s="226"/>
      <c r="H240" s="594" t="s">
        <v>579</v>
      </c>
      <c r="I240" s="595"/>
      <c r="J240" s="596"/>
      <c r="K240" s="9"/>
      <c r="L240" s="8"/>
      <c r="M240" s="218"/>
    </row>
    <row r="241" spans="1:13" s="213" customFormat="1" ht="15" x14ac:dyDescent="0.2">
      <c r="A241" s="204" t="s">
        <v>470</v>
      </c>
      <c r="B241" s="198"/>
      <c r="C241" s="17"/>
      <c r="D241" s="43"/>
      <c r="E241" s="43"/>
      <c r="F241" s="43"/>
      <c r="G241" s="43"/>
      <c r="H241" s="226"/>
      <c r="I241" s="226"/>
      <c r="J241" s="226"/>
      <c r="K241" s="9"/>
      <c r="L241" s="8"/>
      <c r="M241" s="218"/>
    </row>
    <row r="242" spans="1:13" s="213" customFormat="1" ht="18.75" thickBot="1" x14ac:dyDescent="0.3">
      <c r="A242" s="227"/>
      <c r="B242" s="415" t="s">
        <v>580</v>
      </c>
      <c r="C242" s="17"/>
      <c r="D242" s="43"/>
      <c r="E242" s="43"/>
      <c r="F242" s="43"/>
      <c r="G242" s="43"/>
      <c r="H242" s="43"/>
      <c r="I242" s="43"/>
      <c r="J242" s="43"/>
      <c r="K242" s="9"/>
      <c r="L242" s="206"/>
      <c r="M242" s="228"/>
    </row>
    <row r="243" spans="1:13" ht="15" customHeight="1" thickTop="1" x14ac:dyDescent="0.2">
      <c r="A243" s="204">
        <f>A240+1</f>
        <v>202</v>
      </c>
      <c r="B243" s="198" t="s">
        <v>581</v>
      </c>
      <c r="C243" s="17" t="s">
        <v>11</v>
      </c>
      <c r="D243" s="597" t="s">
        <v>106</v>
      </c>
      <c r="E243" s="598"/>
      <c r="F243" s="599"/>
      <c r="G243" s="229"/>
      <c r="H243" s="597" t="s">
        <v>106</v>
      </c>
      <c r="I243" s="598"/>
      <c r="J243" s="599"/>
      <c r="K243" s="9"/>
      <c r="L243" s="8"/>
      <c r="M243" s="218"/>
    </row>
    <row r="244" spans="1:13" ht="15" x14ac:dyDescent="0.2">
      <c r="A244" s="204">
        <f>A243+1</f>
        <v>203</v>
      </c>
      <c r="B244" s="198" t="s">
        <v>582</v>
      </c>
      <c r="C244" s="17" t="s">
        <v>11</v>
      </c>
      <c r="D244" s="594" t="s">
        <v>579</v>
      </c>
      <c r="E244" s="595"/>
      <c r="F244" s="596"/>
      <c r="G244" s="226"/>
      <c r="H244" s="594" t="s">
        <v>579</v>
      </c>
      <c r="I244" s="595"/>
      <c r="J244" s="596"/>
      <c r="K244" s="9"/>
      <c r="L244" s="8"/>
      <c r="M244" s="230"/>
    </row>
    <row r="245" spans="1:13" ht="15" x14ac:dyDescent="0.2">
      <c r="A245" s="204">
        <f>A244+1</f>
        <v>204</v>
      </c>
      <c r="B245" s="198" t="s">
        <v>583</v>
      </c>
      <c r="C245" s="17" t="s">
        <v>11</v>
      </c>
      <c r="D245" s="43">
        <v>66.3</v>
      </c>
      <c r="E245" s="43">
        <f>ROUND(D245*0.2,2)</f>
        <v>13.26</v>
      </c>
      <c r="F245" s="43">
        <f>SUM(D245:E245)</f>
        <v>79.56</v>
      </c>
      <c r="G245" s="226"/>
      <c r="H245" s="43">
        <v>73</v>
      </c>
      <c r="I245" s="43">
        <f>ROUND(H245*0.2,2)</f>
        <v>14.6</v>
      </c>
      <c r="J245" s="43">
        <f t="shared" ref="J245" si="80">SUM(H245:I245)</f>
        <v>87.6</v>
      </c>
      <c r="K245" s="9">
        <f>J245-F245</f>
        <v>8.039999999999992</v>
      </c>
      <c r="L245" s="8">
        <f>IF(F245="","NEW",K245/F245)</f>
        <v>0.10105580693815977</v>
      </c>
      <c r="M245" s="230"/>
    </row>
    <row r="246" spans="1:13" ht="15" x14ac:dyDescent="0.2">
      <c r="A246" s="204">
        <f t="shared" ref="A246:A247" si="81">A245+1</f>
        <v>205</v>
      </c>
      <c r="B246" s="198" t="s">
        <v>584</v>
      </c>
      <c r="C246" s="17" t="s">
        <v>11</v>
      </c>
      <c r="D246" s="232">
        <v>159</v>
      </c>
      <c r="E246" s="484"/>
      <c r="F246" s="43">
        <f>SUM(D246:E246)</f>
        <v>159</v>
      </c>
      <c r="G246" s="226"/>
      <c r="H246" s="232">
        <v>175</v>
      </c>
      <c r="I246" s="484"/>
      <c r="J246" s="43">
        <f t="shared" ref="J246" si="82">SUM(H246:I246)</f>
        <v>175</v>
      </c>
      <c r="K246" s="9">
        <f>J246-F246</f>
        <v>16</v>
      </c>
      <c r="L246" s="8">
        <f>IF(F246="","NEW",K246/F246)</f>
        <v>0.10062893081761007</v>
      </c>
      <c r="M246" s="230"/>
    </row>
    <row r="247" spans="1:13" ht="15" x14ac:dyDescent="0.2">
      <c r="A247" s="204">
        <f t="shared" si="81"/>
        <v>206</v>
      </c>
      <c r="B247" s="198" t="s">
        <v>585</v>
      </c>
      <c r="C247" s="17" t="s">
        <v>11</v>
      </c>
      <c r="D247" s="594" t="s">
        <v>586</v>
      </c>
      <c r="E247" s="595"/>
      <c r="F247" s="596"/>
      <c r="G247" s="226"/>
      <c r="H247" s="594" t="s">
        <v>586</v>
      </c>
      <c r="I247" s="595"/>
      <c r="J247" s="596"/>
      <c r="K247" s="9"/>
      <c r="L247" s="8"/>
      <c r="M247" s="230"/>
    </row>
    <row r="248" spans="1:13" ht="15.75" customHeight="1" x14ac:dyDescent="0.2">
      <c r="A248" s="204"/>
      <c r="B248" s="198"/>
      <c r="C248" s="17"/>
      <c r="D248" s="226"/>
      <c r="E248" s="226"/>
      <c r="F248" s="226"/>
      <c r="G248" s="226"/>
      <c r="H248" s="226"/>
      <c r="I248" s="43"/>
      <c r="J248" s="226"/>
      <c r="K248" s="9"/>
      <c r="L248" s="8"/>
      <c r="M248" s="230"/>
    </row>
    <row r="249" spans="1:13" ht="18.75" thickBot="1" x14ac:dyDescent="0.25">
      <c r="A249" s="204"/>
      <c r="B249" s="394" t="s">
        <v>587</v>
      </c>
      <c r="C249" s="17"/>
      <c r="D249" s="226"/>
      <c r="E249" s="226"/>
      <c r="F249" s="43"/>
      <c r="G249" s="226"/>
      <c r="H249" s="226"/>
      <c r="I249" s="226"/>
      <c r="J249" s="43"/>
      <c r="K249" s="9"/>
      <c r="L249" s="8"/>
      <c r="M249" s="231"/>
    </row>
    <row r="250" spans="1:13" ht="15.75" thickTop="1" x14ac:dyDescent="0.2">
      <c r="A250" s="204">
        <f>+A247+1</f>
        <v>207</v>
      </c>
      <c r="B250" s="198" t="s">
        <v>588</v>
      </c>
      <c r="C250" s="17" t="s">
        <v>11</v>
      </c>
      <c r="D250" s="43">
        <v>130</v>
      </c>
      <c r="E250" s="221"/>
      <c r="F250" s="43">
        <f>SUM(D250:E250)</f>
        <v>130</v>
      </c>
      <c r="G250" s="221"/>
      <c r="H250" s="43">
        <v>143</v>
      </c>
      <c r="I250" s="43"/>
      <c r="J250" s="43">
        <f t="shared" ref="J250:J254" si="83">SUM(H250:I250)</f>
        <v>143</v>
      </c>
      <c r="K250" s="9">
        <f>J250-F250</f>
        <v>13</v>
      </c>
      <c r="L250" s="8">
        <f>IF(F250="","NEW",K250/F250)</f>
        <v>0.1</v>
      </c>
      <c r="M250" s="218"/>
    </row>
    <row r="251" spans="1:13" ht="15" x14ac:dyDescent="0.2">
      <c r="A251" s="204">
        <f>+A250+1</f>
        <v>208</v>
      </c>
      <c r="B251" s="198" t="s">
        <v>589</v>
      </c>
      <c r="C251" s="17" t="s">
        <v>11</v>
      </c>
      <c r="D251" s="43">
        <v>71</v>
      </c>
      <c r="E251" s="221"/>
      <c r="F251" s="43">
        <f>SUM(D251:E251)</f>
        <v>71</v>
      </c>
      <c r="G251" s="221"/>
      <c r="H251" s="43">
        <v>79</v>
      </c>
      <c r="I251" s="43"/>
      <c r="J251" s="43">
        <f t="shared" si="83"/>
        <v>79</v>
      </c>
      <c r="K251" s="9">
        <f>J251-F251</f>
        <v>8</v>
      </c>
      <c r="L251" s="8">
        <f>IF(F251="","NEW",K251/F251)</f>
        <v>0.11267605633802817</v>
      </c>
      <c r="M251" s="218"/>
    </row>
    <row r="252" spans="1:13" ht="15" x14ac:dyDescent="0.2">
      <c r="A252" s="204">
        <f t="shared" ref="A252:A260" si="84">+A251+1</f>
        <v>209</v>
      </c>
      <c r="B252" s="198" t="s">
        <v>590</v>
      </c>
      <c r="C252" s="17"/>
      <c r="D252" s="43">
        <v>150</v>
      </c>
      <c r="E252" s="221"/>
      <c r="F252" s="43">
        <f t="shared" ref="F252:F253" si="85">SUM(D252:E252)</f>
        <v>150</v>
      </c>
      <c r="G252" s="221"/>
      <c r="H252" s="43">
        <v>165</v>
      </c>
      <c r="I252" s="43"/>
      <c r="J252" s="43">
        <f t="shared" ref="J252:J253" si="86">SUM(H252:I252)</f>
        <v>165</v>
      </c>
      <c r="K252" s="9">
        <f t="shared" ref="K252:K253" si="87">J252-F252</f>
        <v>15</v>
      </c>
      <c r="L252" s="8">
        <f t="shared" ref="L252:L253" si="88">IF(F252="","NEW",K252/F252)</f>
        <v>0.1</v>
      </c>
      <c r="M252" s="218"/>
    </row>
    <row r="253" spans="1:13" ht="15" x14ac:dyDescent="0.2">
      <c r="A253" s="204">
        <f t="shared" si="84"/>
        <v>210</v>
      </c>
      <c r="B253" s="198" t="s">
        <v>591</v>
      </c>
      <c r="C253" s="17"/>
      <c r="D253" s="43" t="s">
        <v>592</v>
      </c>
      <c r="E253" s="221"/>
      <c r="F253" s="43">
        <f t="shared" si="85"/>
        <v>0</v>
      </c>
      <c r="G253" s="221"/>
      <c r="H253" s="43" t="s">
        <v>592</v>
      </c>
      <c r="I253" s="43"/>
      <c r="J253" s="43">
        <f t="shared" si="86"/>
        <v>0</v>
      </c>
      <c r="K253" s="9">
        <f t="shared" si="87"/>
        <v>0</v>
      </c>
      <c r="L253" s="8" t="e">
        <f t="shared" si="88"/>
        <v>#DIV/0!</v>
      </c>
      <c r="M253" s="218"/>
    </row>
    <row r="254" spans="1:13" s="213" customFormat="1" ht="15" x14ac:dyDescent="0.2">
      <c r="A254" s="204">
        <f t="shared" si="84"/>
        <v>211</v>
      </c>
      <c r="B254" s="198" t="s">
        <v>593</v>
      </c>
      <c r="C254" s="17" t="s">
        <v>11</v>
      </c>
      <c r="D254" s="43">
        <v>175</v>
      </c>
      <c r="E254" s="43"/>
      <c r="F254" s="43">
        <f>SUM(D254:E254)</f>
        <v>175</v>
      </c>
      <c r="G254" s="43"/>
      <c r="H254" s="43">
        <v>193</v>
      </c>
      <c r="I254" s="43"/>
      <c r="J254" s="43">
        <f t="shared" si="83"/>
        <v>193</v>
      </c>
      <c r="K254" s="9">
        <f>J254-F254</f>
        <v>18</v>
      </c>
      <c r="L254" s="8">
        <f>IF(F254="","NEW",K254/F254)</f>
        <v>0.10285714285714286</v>
      </c>
      <c r="M254" s="218"/>
    </row>
    <row r="255" spans="1:13" s="213" customFormat="1" ht="15" customHeight="1" x14ac:dyDescent="0.2">
      <c r="A255" s="204">
        <f t="shared" si="84"/>
        <v>212</v>
      </c>
      <c r="B255" s="198" t="s">
        <v>594</v>
      </c>
      <c r="C255" s="17" t="s">
        <v>11</v>
      </c>
      <c r="D255" s="597" t="s">
        <v>595</v>
      </c>
      <c r="E255" s="598"/>
      <c r="F255" s="599"/>
      <c r="G255" s="226"/>
      <c r="H255" s="597" t="s">
        <v>596</v>
      </c>
      <c r="I255" s="598"/>
      <c r="J255" s="599"/>
      <c r="K255" s="9"/>
      <c r="L255" s="8"/>
      <c r="M255" s="231"/>
    </row>
    <row r="256" spans="1:13" s="213" customFormat="1" ht="15" customHeight="1" x14ac:dyDescent="0.2">
      <c r="A256" s="204">
        <f t="shared" si="84"/>
        <v>213</v>
      </c>
      <c r="B256" s="198" t="s">
        <v>597</v>
      </c>
      <c r="C256" s="17" t="s">
        <v>11</v>
      </c>
      <c r="D256" s="43">
        <v>215</v>
      </c>
      <c r="E256" s="221"/>
      <c r="F256" s="43">
        <f>SUM(D256:E256)</f>
        <v>215</v>
      </c>
      <c r="G256" s="43"/>
      <c r="H256" s="43">
        <v>237</v>
      </c>
      <c r="I256" s="43"/>
      <c r="J256" s="43">
        <f t="shared" ref="J256:J259" si="89">SUM(H256:I256)</f>
        <v>237</v>
      </c>
      <c r="K256" s="9">
        <f>J256-F256</f>
        <v>22</v>
      </c>
      <c r="L256" s="8">
        <f>IF(F256="","NEW",K256/F256)</f>
        <v>0.10232558139534884</v>
      </c>
      <c r="M256" s="218"/>
    </row>
    <row r="257" spans="1:13" s="213" customFormat="1" ht="15" customHeight="1" x14ac:dyDescent="0.2">
      <c r="A257" s="204">
        <f t="shared" si="84"/>
        <v>214</v>
      </c>
      <c r="B257" s="198" t="s">
        <v>598</v>
      </c>
      <c r="C257" s="17"/>
      <c r="D257" s="43"/>
      <c r="E257" s="221"/>
      <c r="F257" s="43"/>
      <c r="G257" s="43"/>
      <c r="H257" s="43"/>
      <c r="I257" s="43"/>
      <c r="J257" s="43"/>
      <c r="K257" s="9"/>
      <c r="L257" s="8"/>
      <c r="M257" s="218"/>
    </row>
    <row r="258" spans="1:13" s="213" customFormat="1" ht="15" customHeight="1" x14ac:dyDescent="0.2">
      <c r="A258" s="204">
        <f t="shared" si="84"/>
        <v>215</v>
      </c>
      <c r="B258" s="198" t="s">
        <v>599</v>
      </c>
      <c r="C258" s="17" t="s">
        <v>11</v>
      </c>
      <c r="D258" s="43">
        <v>200</v>
      </c>
      <c r="E258" s="221"/>
      <c r="F258" s="43">
        <f>SUM(D258:E258)</f>
        <v>200</v>
      </c>
      <c r="G258" s="43"/>
      <c r="H258" s="43">
        <v>220</v>
      </c>
      <c r="I258" s="43"/>
      <c r="J258" s="43">
        <f t="shared" si="89"/>
        <v>220</v>
      </c>
      <c r="K258" s="9">
        <f>J258-F258</f>
        <v>20</v>
      </c>
      <c r="L258" s="8">
        <f>IF(F258="","NEW",K258/F258)</f>
        <v>0.1</v>
      </c>
      <c r="M258" s="218"/>
    </row>
    <row r="259" spans="1:13" s="213" customFormat="1" ht="15" customHeight="1" x14ac:dyDescent="0.2">
      <c r="A259" s="204">
        <f t="shared" si="84"/>
        <v>216</v>
      </c>
      <c r="B259" s="198" t="s">
        <v>600</v>
      </c>
      <c r="C259" s="17" t="s">
        <v>11</v>
      </c>
      <c r="D259" s="43">
        <v>5.5</v>
      </c>
      <c r="E259" s="221"/>
      <c r="F259" s="43">
        <f>SUM(D259:E259)</f>
        <v>5.5</v>
      </c>
      <c r="G259" s="43"/>
      <c r="H259" s="43">
        <v>6.1</v>
      </c>
      <c r="I259" s="43"/>
      <c r="J259" s="43">
        <f t="shared" si="89"/>
        <v>6.1</v>
      </c>
      <c r="K259" s="9">
        <f>J259-F259</f>
        <v>0.59999999999999964</v>
      </c>
      <c r="L259" s="8">
        <f>IF(F259="","NEW",K259/F259)</f>
        <v>0.10909090909090903</v>
      </c>
      <c r="M259" s="218"/>
    </row>
    <row r="260" spans="1:13" s="213" customFormat="1" ht="15" customHeight="1" x14ac:dyDescent="0.2">
      <c r="A260" s="204">
        <f t="shared" si="84"/>
        <v>217</v>
      </c>
      <c r="B260" s="198" t="s">
        <v>601</v>
      </c>
      <c r="C260" s="17" t="s">
        <v>11</v>
      </c>
      <c r="D260" s="43">
        <v>5</v>
      </c>
      <c r="E260" s="221"/>
      <c r="F260" s="43">
        <f>SUM(D260:E260)</f>
        <v>5</v>
      </c>
      <c r="G260" s="43"/>
      <c r="H260" s="43">
        <v>5.5</v>
      </c>
      <c r="I260" s="43"/>
      <c r="J260" s="43">
        <f t="shared" ref="J260" si="90">SUM(H260:I260)</f>
        <v>5.5</v>
      </c>
      <c r="K260" s="9">
        <f>J260-F260</f>
        <v>0.5</v>
      </c>
      <c r="L260" s="8">
        <f>IF(F260="","NEW",K260/F260)</f>
        <v>0.1</v>
      </c>
      <c r="M260" s="218"/>
    </row>
    <row r="261" spans="1:13" s="213" customFormat="1" ht="15" customHeight="1" x14ac:dyDescent="0.2">
      <c r="A261" s="204"/>
      <c r="B261" s="198"/>
      <c r="C261" s="17"/>
      <c r="D261" s="43"/>
      <c r="E261" s="221"/>
      <c r="F261" s="43"/>
      <c r="G261" s="43"/>
      <c r="H261" s="43"/>
      <c r="I261" s="43"/>
      <c r="J261" s="43"/>
      <c r="K261" s="9"/>
      <c r="L261" s="8"/>
      <c r="M261" s="218"/>
    </row>
    <row r="262" spans="1:13" ht="18.75" thickBot="1" x14ac:dyDescent="0.25">
      <c r="A262" s="204"/>
      <c r="B262" s="394" t="s">
        <v>602</v>
      </c>
      <c r="C262" s="17"/>
      <c r="D262" s="43"/>
      <c r="E262" s="221"/>
      <c r="F262" s="43"/>
      <c r="G262" s="43"/>
      <c r="H262" s="43"/>
      <c r="I262" s="221"/>
      <c r="J262" s="43"/>
      <c r="K262" s="9"/>
      <c r="L262" s="8"/>
      <c r="M262" s="218"/>
    </row>
    <row r="263" spans="1:13" ht="15.75" thickTop="1" x14ac:dyDescent="0.2">
      <c r="A263" s="204">
        <f>+A260+1</f>
        <v>218</v>
      </c>
      <c r="B263" s="198" t="s">
        <v>603</v>
      </c>
      <c r="C263" s="17" t="s">
        <v>11</v>
      </c>
      <c r="D263" s="43">
        <v>74</v>
      </c>
      <c r="E263" s="221"/>
      <c r="F263" s="43">
        <f t="shared" ref="F263:F267" si="91">SUM(D263:E263)</f>
        <v>74</v>
      </c>
      <c r="G263" s="43"/>
      <c r="H263" s="43">
        <v>81.400000000000006</v>
      </c>
      <c r="I263" s="43"/>
      <c r="J263" s="43">
        <f t="shared" ref="J263:J267" si="92">SUM(H263:I263)</f>
        <v>81.400000000000006</v>
      </c>
      <c r="K263" s="9">
        <f t="shared" ref="K263:K267" si="93">J263-F263</f>
        <v>7.4000000000000057</v>
      </c>
      <c r="L263" s="8">
        <f t="shared" ref="L263:L267" si="94">IF(F263="","NEW",K263/F263)</f>
        <v>0.10000000000000007</v>
      </c>
      <c r="M263" s="218"/>
    </row>
    <row r="264" spans="1:13" ht="15" x14ac:dyDescent="0.2">
      <c r="A264" s="204">
        <f>+A263+1</f>
        <v>219</v>
      </c>
      <c r="B264" s="198" t="s">
        <v>604</v>
      </c>
      <c r="C264" s="17" t="s">
        <v>11</v>
      </c>
      <c r="D264" s="43">
        <v>37</v>
      </c>
      <c r="E264" s="221"/>
      <c r="F264" s="43">
        <f t="shared" si="91"/>
        <v>37</v>
      </c>
      <c r="G264" s="43"/>
      <c r="H264" s="43">
        <v>40.700000000000003</v>
      </c>
      <c r="I264" s="43"/>
      <c r="J264" s="43">
        <f t="shared" si="92"/>
        <v>40.700000000000003</v>
      </c>
      <c r="K264" s="9">
        <f t="shared" si="93"/>
        <v>3.7000000000000028</v>
      </c>
      <c r="L264" s="8">
        <f t="shared" si="94"/>
        <v>0.10000000000000007</v>
      </c>
      <c r="M264" s="218"/>
    </row>
    <row r="265" spans="1:13" ht="15" x14ac:dyDescent="0.2">
      <c r="A265" s="204">
        <f>+A264+1</f>
        <v>220</v>
      </c>
      <c r="B265" s="198" t="s">
        <v>605</v>
      </c>
      <c r="C265" s="17" t="s">
        <v>11</v>
      </c>
      <c r="D265" s="43">
        <v>37</v>
      </c>
      <c r="E265" s="221"/>
      <c r="F265" s="43">
        <f t="shared" si="91"/>
        <v>37</v>
      </c>
      <c r="G265" s="43"/>
      <c r="H265" s="43">
        <v>40.700000000000003</v>
      </c>
      <c r="I265" s="43"/>
      <c r="J265" s="43">
        <f t="shared" si="92"/>
        <v>40.700000000000003</v>
      </c>
      <c r="K265" s="9">
        <f t="shared" si="93"/>
        <v>3.7000000000000028</v>
      </c>
      <c r="L265" s="8">
        <f t="shared" si="94"/>
        <v>0.10000000000000007</v>
      </c>
      <c r="M265" s="218"/>
    </row>
    <row r="266" spans="1:13" ht="15" x14ac:dyDescent="0.2">
      <c r="A266" s="204">
        <f t="shared" ref="A266:A267" si="95">+A265+1</f>
        <v>221</v>
      </c>
      <c r="B266" s="198" t="s">
        <v>606</v>
      </c>
      <c r="C266" s="17" t="s">
        <v>11</v>
      </c>
      <c r="D266" s="43">
        <v>110</v>
      </c>
      <c r="E266" s="221"/>
      <c r="F266" s="43">
        <f t="shared" si="91"/>
        <v>110</v>
      </c>
      <c r="G266" s="43"/>
      <c r="H266" s="43">
        <v>121</v>
      </c>
      <c r="I266" s="43"/>
      <c r="J266" s="43">
        <f t="shared" si="92"/>
        <v>121</v>
      </c>
      <c r="K266" s="9">
        <f t="shared" si="93"/>
        <v>11</v>
      </c>
      <c r="L266" s="8">
        <f t="shared" si="94"/>
        <v>0.1</v>
      </c>
      <c r="M266" s="218"/>
    </row>
    <row r="267" spans="1:13" ht="15" x14ac:dyDescent="0.2">
      <c r="A267" s="204">
        <f t="shared" si="95"/>
        <v>222</v>
      </c>
      <c r="B267" s="198" t="s">
        <v>607</v>
      </c>
      <c r="C267" s="17" t="s">
        <v>11</v>
      </c>
      <c r="D267" s="43">
        <v>1.5</v>
      </c>
      <c r="E267" s="221"/>
      <c r="F267" s="43">
        <f t="shared" si="91"/>
        <v>1.5</v>
      </c>
      <c r="G267" s="43"/>
      <c r="H267" s="43">
        <v>1.65</v>
      </c>
      <c r="I267" s="43"/>
      <c r="J267" s="43">
        <f t="shared" si="92"/>
        <v>1.65</v>
      </c>
      <c r="K267" s="9">
        <f t="shared" si="93"/>
        <v>0.14999999999999991</v>
      </c>
      <c r="L267" s="8">
        <f t="shared" si="94"/>
        <v>9.9999999999999936E-2</v>
      </c>
      <c r="M267" s="218"/>
    </row>
    <row r="268" spans="1:13" ht="15" x14ac:dyDescent="0.2">
      <c r="A268" s="204"/>
      <c r="B268" s="198"/>
      <c r="C268" s="17"/>
      <c r="D268" s="43"/>
      <c r="E268" s="221"/>
      <c r="F268" s="43"/>
      <c r="G268" s="43"/>
      <c r="H268" s="43"/>
      <c r="I268" s="221"/>
      <c r="J268" s="43"/>
      <c r="K268" s="9"/>
      <c r="L268" s="8"/>
      <c r="M268" s="218"/>
    </row>
    <row r="269" spans="1:13" s="213" customFormat="1" ht="18.75" thickBot="1" x14ac:dyDescent="0.25">
      <c r="A269" s="227"/>
      <c r="B269" s="394" t="s">
        <v>608</v>
      </c>
      <c r="C269" s="17"/>
      <c r="D269" s="232"/>
      <c r="E269" s="43"/>
      <c r="F269" s="43"/>
      <c r="G269" s="43"/>
      <c r="H269" s="43"/>
      <c r="I269" s="43"/>
      <c r="J269" s="43"/>
      <c r="K269" s="9"/>
      <c r="L269" s="206"/>
      <c r="M269" s="228"/>
    </row>
    <row r="270" spans="1:13" ht="15.75" thickTop="1" x14ac:dyDescent="0.2">
      <c r="A270" s="204">
        <f>+A267+1</f>
        <v>223</v>
      </c>
      <c r="B270" s="198" t="s">
        <v>609</v>
      </c>
      <c r="C270" s="17" t="s">
        <v>11</v>
      </c>
      <c r="D270" s="597" t="s">
        <v>610</v>
      </c>
      <c r="E270" s="598"/>
      <c r="F270" s="599"/>
      <c r="G270" s="229"/>
      <c r="H270" s="597" t="s">
        <v>610</v>
      </c>
      <c r="I270" s="598"/>
      <c r="J270" s="599"/>
      <c r="K270" s="9"/>
      <c r="L270" s="8"/>
      <c r="M270" s="230"/>
    </row>
    <row r="271" spans="1:13" ht="15" x14ac:dyDescent="0.2">
      <c r="A271" s="40">
        <f>+A270+1</f>
        <v>224</v>
      </c>
      <c r="B271" s="198" t="s">
        <v>611</v>
      </c>
      <c r="C271" s="17" t="s">
        <v>11</v>
      </c>
      <c r="D271" s="597" t="s">
        <v>610</v>
      </c>
      <c r="E271" s="598"/>
      <c r="F271" s="599"/>
      <c r="G271" s="229"/>
      <c r="H271" s="597" t="s">
        <v>610</v>
      </c>
      <c r="I271" s="598"/>
      <c r="J271" s="599"/>
      <c r="K271" s="9"/>
      <c r="L271" s="8"/>
      <c r="M271" s="230"/>
    </row>
    <row r="272" spans="1:13" ht="15" x14ac:dyDescent="0.2">
      <c r="A272" s="204" t="s">
        <v>470</v>
      </c>
      <c r="B272" s="198"/>
      <c r="C272" s="17"/>
      <c r="D272" s="43"/>
      <c r="E272" s="43"/>
      <c r="F272" s="43"/>
      <c r="G272" s="43"/>
      <c r="H272" s="43"/>
      <c r="I272" s="43"/>
      <c r="J272" s="43"/>
      <c r="K272" s="9"/>
      <c r="L272" s="8"/>
      <c r="M272" s="223"/>
    </row>
    <row r="273" spans="1:13" ht="18.75" thickBot="1" x14ac:dyDescent="0.25">
      <c r="A273" s="204"/>
      <c r="B273" s="418" t="s">
        <v>612</v>
      </c>
      <c r="C273" s="17"/>
      <c r="D273" s="43"/>
      <c r="E273" s="43"/>
      <c r="F273" s="43"/>
      <c r="G273" s="43"/>
      <c r="H273" s="43"/>
      <c r="I273" s="43"/>
      <c r="J273" s="43"/>
      <c r="K273" s="9"/>
      <c r="L273" s="206"/>
    </row>
    <row r="274" spans="1:13" ht="16.5" thickTop="1" x14ac:dyDescent="0.2">
      <c r="A274" s="204"/>
      <c r="B274" s="233"/>
      <c r="C274" s="17"/>
      <c r="D274" s="43"/>
      <c r="E274" s="43"/>
      <c r="F274" s="43"/>
      <c r="G274" s="43"/>
      <c r="H274" s="43"/>
      <c r="I274" s="43"/>
      <c r="J274" s="43"/>
      <c r="K274" s="9"/>
      <c r="L274" s="206"/>
    </row>
    <row r="275" spans="1:13" ht="17.25" thickBot="1" x14ac:dyDescent="0.3">
      <c r="A275" s="204"/>
      <c r="B275" s="419" t="s">
        <v>613</v>
      </c>
      <c r="C275" s="17"/>
      <c r="D275" s="43"/>
      <c r="E275" s="43"/>
      <c r="F275" s="43"/>
      <c r="G275" s="43"/>
      <c r="H275" s="43"/>
      <c r="I275" s="43"/>
      <c r="J275" s="43"/>
      <c r="K275" s="9"/>
      <c r="L275" s="206"/>
    </row>
    <row r="276" spans="1:13" ht="15" x14ac:dyDescent="0.2">
      <c r="A276" s="204">
        <f>A271+1</f>
        <v>225</v>
      </c>
      <c r="B276" s="197" t="s">
        <v>614</v>
      </c>
      <c r="C276" s="17" t="s">
        <v>11</v>
      </c>
      <c r="D276" s="43"/>
      <c r="E276" s="43"/>
      <c r="F276" s="43"/>
      <c r="G276" s="43"/>
      <c r="H276" s="43"/>
      <c r="I276" s="43"/>
      <c r="J276" s="43"/>
      <c r="K276" s="9"/>
      <c r="L276" s="8"/>
      <c r="M276" s="218"/>
    </row>
    <row r="277" spans="1:13" ht="15.75" customHeight="1" x14ac:dyDescent="0.2">
      <c r="A277" s="204">
        <f>A276+1</f>
        <v>226</v>
      </c>
      <c r="B277" s="198" t="s">
        <v>615</v>
      </c>
      <c r="C277" s="17" t="s">
        <v>11</v>
      </c>
      <c r="D277" s="43">
        <v>3</v>
      </c>
      <c r="E277" s="43"/>
      <c r="F277" s="43">
        <f>SUM(D277:E277)</f>
        <v>3</v>
      </c>
      <c r="G277" s="43"/>
      <c r="H277" s="43">
        <v>3</v>
      </c>
      <c r="I277" s="43"/>
      <c r="J277" s="43">
        <f t="shared" ref="J277" si="96">SUM(H277:I277)</f>
        <v>3</v>
      </c>
      <c r="K277" s="9">
        <f>J277-F277</f>
        <v>0</v>
      </c>
      <c r="L277" s="8">
        <f>IF(F277="","NEW",K277/F277)</f>
        <v>0</v>
      </c>
      <c r="M277" s="218"/>
    </row>
    <row r="278" spans="1:13" s="213" customFormat="1" ht="30" x14ac:dyDescent="0.2">
      <c r="A278" s="204">
        <f>A277+1</f>
        <v>227</v>
      </c>
      <c r="B278" s="420" t="s">
        <v>616</v>
      </c>
      <c r="C278" s="17"/>
      <c r="D278" s="43"/>
      <c r="E278" s="43"/>
      <c r="F278" s="43"/>
      <c r="G278" s="43"/>
      <c r="H278" s="43"/>
      <c r="I278" s="43"/>
      <c r="J278" s="43"/>
      <c r="K278" s="9"/>
      <c r="L278" s="8"/>
      <c r="M278" s="38"/>
    </row>
    <row r="279" spans="1:13" ht="17.25" thickBot="1" x14ac:dyDescent="0.3">
      <c r="A279" s="204"/>
      <c r="B279" s="419" t="s">
        <v>617</v>
      </c>
      <c r="C279" s="17"/>
      <c r="D279" s="43"/>
      <c r="E279" s="43"/>
      <c r="F279" s="43"/>
      <c r="G279" s="43"/>
      <c r="H279" s="43"/>
      <c r="I279" s="43"/>
      <c r="J279" s="43"/>
      <c r="K279" s="9"/>
      <c r="L279" s="8"/>
      <c r="M279" s="218"/>
    </row>
    <row r="280" spans="1:13" ht="75" x14ac:dyDescent="0.2">
      <c r="A280" s="204">
        <f>A278+1</f>
        <v>228</v>
      </c>
      <c r="B280" s="197" t="s">
        <v>618</v>
      </c>
      <c r="C280" s="17" t="s">
        <v>11</v>
      </c>
      <c r="D280" s="43">
        <v>35.75</v>
      </c>
      <c r="E280" s="43">
        <f>ROUND(D280*0.2,2)</f>
        <v>7.15</v>
      </c>
      <c r="F280" s="43">
        <f>SUM(D280:E280)</f>
        <v>42.9</v>
      </c>
      <c r="G280" s="43"/>
      <c r="H280" s="43">
        <v>41.67</v>
      </c>
      <c r="I280" s="43">
        <f>ROUND(H280*0.2,2)</f>
        <v>8.33</v>
      </c>
      <c r="J280" s="43">
        <f t="shared" ref="J280" si="97">SUM(H280:I280)</f>
        <v>50</v>
      </c>
      <c r="K280" s="9">
        <f>J280-F280</f>
        <v>7.1000000000000014</v>
      </c>
      <c r="L280" s="8">
        <f>IF(F280="","NEW",K280/F280)</f>
        <v>0.16550116550116553</v>
      </c>
    </row>
    <row r="281" spans="1:13" ht="75" x14ac:dyDescent="0.2">
      <c r="A281" s="204">
        <f>A280+1</f>
        <v>229</v>
      </c>
      <c r="B281" s="197" t="s">
        <v>619</v>
      </c>
      <c r="C281" s="17" t="s">
        <v>11</v>
      </c>
      <c r="D281" s="43">
        <v>35.75</v>
      </c>
      <c r="E281" s="43">
        <f>ROUND(D281*0.2,2)</f>
        <v>7.15</v>
      </c>
      <c r="F281" s="43">
        <f>SUM(D281:E281)</f>
        <v>42.9</v>
      </c>
      <c r="G281" s="43"/>
      <c r="H281" s="43">
        <v>12.5</v>
      </c>
      <c r="I281" s="43">
        <f>ROUND(H281*0.2,2)</f>
        <v>2.5</v>
      </c>
      <c r="J281" s="43">
        <f t="shared" ref="J281" si="98">SUM(H281:I281)</f>
        <v>15</v>
      </c>
      <c r="K281" s="9">
        <f>J281-F281</f>
        <v>-27.9</v>
      </c>
      <c r="L281" s="8">
        <f>IF(F281="","NEW",K281/F281)</f>
        <v>-0.65034965034965031</v>
      </c>
    </row>
    <row r="282" spans="1:13" ht="15.75" x14ac:dyDescent="0.25">
      <c r="A282" s="40" t="s">
        <v>470</v>
      </c>
      <c r="B282" s="217"/>
      <c r="C282" s="17"/>
      <c r="D282" s="43"/>
      <c r="E282" s="43"/>
      <c r="F282" s="43"/>
      <c r="G282" s="43"/>
      <c r="H282" s="43"/>
      <c r="I282" s="43"/>
      <c r="J282" s="43"/>
      <c r="K282" s="9"/>
      <c r="L282" s="8"/>
    </row>
    <row r="283" spans="1:13" ht="17.25" thickBot="1" x14ac:dyDescent="0.3">
      <c r="A283" s="204"/>
      <c r="B283" s="419" t="s">
        <v>620</v>
      </c>
      <c r="C283" s="17"/>
      <c r="D283" s="43"/>
      <c r="E283" s="43"/>
      <c r="F283" s="43"/>
      <c r="G283" s="43"/>
      <c r="H283" s="43"/>
      <c r="I283" s="43"/>
      <c r="J283" s="43"/>
      <c r="K283" s="9"/>
      <c r="L283" s="8"/>
    </row>
    <row r="284" spans="1:13" ht="15" x14ac:dyDescent="0.2">
      <c r="A284" s="204">
        <f>A281+1</f>
        <v>230</v>
      </c>
      <c r="B284" s="198" t="s">
        <v>621</v>
      </c>
      <c r="C284" s="17" t="s">
        <v>11</v>
      </c>
      <c r="D284" s="43">
        <v>0.25</v>
      </c>
      <c r="E284" s="43"/>
      <c r="F284" s="43">
        <f>SUM(D284:E284)</f>
        <v>0.25</v>
      </c>
      <c r="G284" s="43"/>
      <c r="H284" s="43">
        <v>0.3</v>
      </c>
      <c r="I284" s="43"/>
      <c r="J284" s="43">
        <f t="shared" ref="J284:J285" si="99">SUM(H284:I284)</f>
        <v>0.3</v>
      </c>
      <c r="K284" s="9">
        <f>J284-F284</f>
        <v>4.9999999999999989E-2</v>
      </c>
      <c r="L284" s="8">
        <f>IF(F284="","NEW",K284/F284)</f>
        <v>0.19999999999999996</v>
      </c>
      <c r="M284" s="218"/>
    </row>
    <row r="285" spans="1:13" ht="15" x14ac:dyDescent="0.2">
      <c r="A285" s="204">
        <f>+A284+1</f>
        <v>231</v>
      </c>
      <c r="B285" s="198" t="s">
        <v>622</v>
      </c>
      <c r="C285" s="17" t="s">
        <v>11</v>
      </c>
      <c r="D285" s="43">
        <v>11</v>
      </c>
      <c r="E285" s="43"/>
      <c r="F285" s="43">
        <f>SUM(D285:E285)</f>
        <v>11</v>
      </c>
      <c r="G285" s="43"/>
      <c r="H285" s="43">
        <v>12</v>
      </c>
      <c r="I285" s="43"/>
      <c r="J285" s="43">
        <f t="shared" si="99"/>
        <v>12</v>
      </c>
      <c r="K285" s="9">
        <f>J285-F285</f>
        <v>1</v>
      </c>
      <c r="L285" s="8">
        <f>IF(F285="","NEW",K285/F285)</f>
        <v>9.0909090909090912E-2</v>
      </c>
      <c r="M285" s="218"/>
    </row>
    <row r="286" spans="1:13" s="213" customFormat="1" ht="15" x14ac:dyDescent="0.2">
      <c r="A286" s="204" t="s">
        <v>470</v>
      </c>
      <c r="B286" s="224"/>
      <c r="C286" s="17"/>
      <c r="D286" s="43"/>
      <c r="E286" s="43"/>
      <c r="F286" s="43"/>
      <c r="G286" s="43"/>
      <c r="H286" s="43"/>
      <c r="I286" s="43"/>
      <c r="J286" s="43"/>
      <c r="K286" s="9"/>
      <c r="L286" s="8"/>
      <c r="M286" s="223"/>
    </row>
    <row r="287" spans="1:13" ht="17.25" thickBot="1" x14ac:dyDescent="0.3">
      <c r="A287" s="204"/>
      <c r="B287" s="419" t="s">
        <v>623</v>
      </c>
      <c r="C287" s="17"/>
      <c r="D287" s="43"/>
      <c r="E287" s="43"/>
      <c r="F287" s="43"/>
      <c r="G287" s="43"/>
      <c r="H287" s="43"/>
      <c r="I287" s="43"/>
      <c r="J287" s="43"/>
      <c r="K287" s="9"/>
      <c r="L287" s="206"/>
    </row>
    <row r="288" spans="1:13" ht="15" x14ac:dyDescent="0.2">
      <c r="A288" s="204">
        <f>A285+1</f>
        <v>232</v>
      </c>
      <c r="B288" s="198" t="s">
        <v>624</v>
      </c>
      <c r="C288" s="17" t="s">
        <v>11</v>
      </c>
      <c r="D288" s="43">
        <v>1.5</v>
      </c>
      <c r="E288" s="43"/>
      <c r="F288" s="43">
        <f>SUM(D288:E288)</f>
        <v>1.5</v>
      </c>
      <c r="G288" s="43"/>
      <c r="H288" s="43">
        <v>1.75</v>
      </c>
      <c r="I288" s="43"/>
      <c r="J288" s="43">
        <f t="shared" ref="J288:J289" si="100">SUM(H288:I288)</f>
        <v>1.75</v>
      </c>
      <c r="K288" s="9">
        <f>J288-F288</f>
        <v>0.25</v>
      </c>
      <c r="L288" s="8">
        <f>IF(F288="","NEW",K288/F288)</f>
        <v>0.16666666666666666</v>
      </c>
      <c r="M288" s="218"/>
    </row>
    <row r="289" spans="1:13" ht="15" x14ac:dyDescent="0.2">
      <c r="A289" s="204">
        <f>A288+1</f>
        <v>233</v>
      </c>
      <c r="B289" s="198" t="s">
        <v>625</v>
      </c>
      <c r="C289" s="17" t="s">
        <v>11</v>
      </c>
      <c r="D289" s="43">
        <v>2.5</v>
      </c>
      <c r="E289" s="43"/>
      <c r="F289" s="43">
        <f>SUM(D289:E289)</f>
        <v>2.5</v>
      </c>
      <c r="G289" s="43"/>
      <c r="H289" s="43">
        <v>2.75</v>
      </c>
      <c r="I289" s="43"/>
      <c r="J289" s="43">
        <f t="shared" si="100"/>
        <v>2.75</v>
      </c>
      <c r="K289" s="9">
        <f>J289-F289</f>
        <v>0.25</v>
      </c>
      <c r="L289" s="8">
        <f>IF(F289="","NEW",K289/F289)</f>
        <v>0.1</v>
      </c>
      <c r="M289" s="218"/>
    </row>
    <row r="290" spans="1:13" ht="15" x14ac:dyDescent="0.2">
      <c r="A290" s="204">
        <f>A289+1</f>
        <v>234</v>
      </c>
      <c r="B290" s="198" t="s">
        <v>626</v>
      </c>
      <c r="C290" s="17" t="s">
        <v>11</v>
      </c>
      <c r="D290" s="43"/>
      <c r="E290" s="43"/>
      <c r="F290" s="43"/>
      <c r="G290" s="43"/>
      <c r="H290" s="43"/>
      <c r="I290" s="43"/>
      <c r="J290" s="43"/>
      <c r="K290" s="9"/>
      <c r="L290" s="8"/>
    </row>
    <row r="291" spans="1:13" ht="15" x14ac:dyDescent="0.2">
      <c r="A291" s="40">
        <f t="shared" ref="A291:A292" si="101">+A290+1</f>
        <v>235</v>
      </c>
      <c r="B291" s="214" t="s">
        <v>627</v>
      </c>
      <c r="C291" s="17" t="s">
        <v>11</v>
      </c>
      <c r="D291" s="43">
        <v>1.5</v>
      </c>
      <c r="E291" s="43"/>
      <c r="F291" s="43">
        <f>SUM(D291:E291)</f>
        <v>1.5</v>
      </c>
      <c r="G291" s="43"/>
      <c r="H291" s="43">
        <v>1.75</v>
      </c>
      <c r="I291" s="43"/>
      <c r="J291" s="43">
        <f t="shared" ref="J291:J292" si="102">SUM(H291:I291)</f>
        <v>1.75</v>
      </c>
      <c r="K291" s="9">
        <f>J291-F291</f>
        <v>0.25</v>
      </c>
      <c r="L291" s="8">
        <f>IF(F291="","NEW",K291/F291)</f>
        <v>0.16666666666666666</v>
      </c>
      <c r="M291" s="218"/>
    </row>
    <row r="292" spans="1:13" ht="15" x14ac:dyDescent="0.2">
      <c r="A292" s="40">
        <f t="shared" si="101"/>
        <v>236</v>
      </c>
      <c r="B292" s="198" t="s">
        <v>628</v>
      </c>
      <c r="C292" s="17" t="s">
        <v>11</v>
      </c>
      <c r="D292" s="43">
        <v>5</v>
      </c>
      <c r="E292" s="43"/>
      <c r="F292" s="43">
        <f>SUM(D292:E292)</f>
        <v>5</v>
      </c>
      <c r="G292" s="43"/>
      <c r="H292" s="43">
        <v>5.5</v>
      </c>
      <c r="I292" s="43"/>
      <c r="J292" s="43">
        <f t="shared" si="102"/>
        <v>5.5</v>
      </c>
      <c r="K292" s="9">
        <f>J292-F292</f>
        <v>0.5</v>
      </c>
      <c r="L292" s="8">
        <f>IF(F292="","NEW",K292/F292)</f>
        <v>0.1</v>
      </c>
      <c r="M292" s="218"/>
    </row>
    <row r="293" spans="1:13" ht="15" x14ac:dyDescent="0.2">
      <c r="A293" s="40" t="s">
        <v>470</v>
      </c>
      <c r="B293" s="198"/>
      <c r="C293" s="17"/>
      <c r="D293" s="43"/>
      <c r="E293" s="43"/>
      <c r="F293" s="43"/>
      <c r="G293" s="43"/>
      <c r="H293" s="43"/>
      <c r="I293" s="43"/>
      <c r="J293" s="43"/>
      <c r="K293" s="9"/>
      <c r="L293" s="8"/>
      <c r="M293" s="223"/>
    </row>
    <row r="294" spans="1:13" ht="17.25" thickBot="1" x14ac:dyDescent="0.3">
      <c r="A294" s="204"/>
      <c r="B294" s="419" t="s">
        <v>629</v>
      </c>
      <c r="C294" s="17"/>
      <c r="D294" s="43"/>
      <c r="E294" s="43"/>
      <c r="F294" s="43"/>
      <c r="G294" s="43"/>
      <c r="H294" s="43"/>
      <c r="I294" s="43"/>
      <c r="J294" s="43"/>
      <c r="K294" s="9"/>
      <c r="L294" s="206"/>
    </row>
    <row r="295" spans="1:13" ht="15" x14ac:dyDescent="0.2">
      <c r="A295" s="204">
        <f>A292+1</f>
        <v>237</v>
      </c>
      <c r="B295" s="198" t="s">
        <v>630</v>
      </c>
      <c r="C295" s="17" t="s">
        <v>11</v>
      </c>
      <c r="D295" s="43"/>
      <c r="E295" s="43"/>
      <c r="F295" s="43"/>
      <c r="G295" s="43"/>
      <c r="H295" s="43"/>
      <c r="I295" s="43"/>
      <c r="J295" s="43"/>
      <c r="K295" s="9"/>
      <c r="L295" s="8"/>
    </row>
    <row r="296" spans="1:13" ht="15" x14ac:dyDescent="0.2">
      <c r="A296" s="204">
        <f t="shared" ref="A296:A298" si="103">+A295+1</f>
        <v>238</v>
      </c>
      <c r="B296" s="198" t="s">
        <v>631</v>
      </c>
      <c r="C296" s="17" t="s">
        <v>11</v>
      </c>
      <c r="D296" s="43">
        <v>1</v>
      </c>
      <c r="E296" s="43"/>
      <c r="F296" s="43">
        <f>SUM(D296:E296)</f>
        <v>1</v>
      </c>
      <c r="G296" s="43"/>
      <c r="H296" s="43">
        <v>1.1000000000000001</v>
      </c>
      <c r="I296" s="43"/>
      <c r="J296" s="43">
        <f t="shared" ref="J296:J298" si="104">SUM(H296:I296)</f>
        <v>1.1000000000000001</v>
      </c>
      <c r="K296" s="9">
        <f>J296-F296</f>
        <v>0.10000000000000009</v>
      </c>
      <c r="L296" s="8">
        <f>IF(F296="","NEW",K296/F296)</f>
        <v>0.10000000000000009</v>
      </c>
      <c r="M296" s="218"/>
    </row>
    <row r="297" spans="1:13" ht="15" x14ac:dyDescent="0.2">
      <c r="A297" s="204">
        <f t="shared" si="103"/>
        <v>239</v>
      </c>
      <c r="B297" s="198" t="s">
        <v>632</v>
      </c>
      <c r="C297" s="17" t="s">
        <v>11</v>
      </c>
      <c r="D297" s="43">
        <v>1</v>
      </c>
      <c r="E297" s="43"/>
      <c r="F297" s="43">
        <f>SUM(D297:E297)</f>
        <v>1</v>
      </c>
      <c r="G297" s="43"/>
      <c r="H297" s="43">
        <v>1.1000000000000001</v>
      </c>
      <c r="I297" s="43"/>
      <c r="J297" s="43">
        <f t="shared" si="104"/>
        <v>1.1000000000000001</v>
      </c>
      <c r="K297" s="9">
        <f>J297-F297</f>
        <v>0.10000000000000009</v>
      </c>
      <c r="L297" s="8">
        <f>IF(F297="","NEW",K297/F297)</f>
        <v>0.10000000000000009</v>
      </c>
      <c r="M297" s="218"/>
    </row>
    <row r="298" spans="1:13" s="213" customFormat="1" ht="15" x14ac:dyDescent="0.2">
      <c r="A298" s="204">
        <f t="shared" si="103"/>
        <v>240</v>
      </c>
      <c r="B298" s="198" t="s">
        <v>633</v>
      </c>
      <c r="C298" s="17" t="s">
        <v>11</v>
      </c>
      <c r="D298" s="43">
        <v>10</v>
      </c>
      <c r="E298" s="43"/>
      <c r="F298" s="43">
        <f>SUM(D298:E298)</f>
        <v>10</v>
      </c>
      <c r="G298" s="43"/>
      <c r="H298" s="43">
        <v>11</v>
      </c>
      <c r="I298" s="43"/>
      <c r="J298" s="43">
        <f t="shared" si="104"/>
        <v>11</v>
      </c>
      <c r="K298" s="9">
        <f>J298-F298</f>
        <v>1</v>
      </c>
      <c r="L298" s="8">
        <f>IF(F298="","NEW",K298/F298)</f>
        <v>0.1</v>
      </c>
      <c r="M298" s="218"/>
    </row>
    <row r="299" spans="1:13" ht="15" x14ac:dyDescent="0.2">
      <c r="A299" s="204" t="s">
        <v>470</v>
      </c>
      <c r="B299" s="198"/>
      <c r="C299" s="17"/>
      <c r="D299" s="43"/>
      <c r="E299" s="43"/>
      <c r="F299" s="43"/>
      <c r="G299" s="43"/>
      <c r="H299" s="43"/>
      <c r="I299" s="43"/>
      <c r="J299" s="43"/>
      <c r="K299" s="9"/>
      <c r="L299" s="8"/>
      <c r="M299" s="223"/>
    </row>
    <row r="300" spans="1:13" ht="15" x14ac:dyDescent="0.2">
      <c r="A300" s="204" t="s">
        <v>470</v>
      </c>
      <c r="B300" s="198"/>
      <c r="C300" s="17"/>
      <c r="D300" s="43"/>
      <c r="E300" s="43"/>
      <c r="F300" s="43"/>
      <c r="G300" s="43"/>
      <c r="H300" s="43"/>
      <c r="I300" s="43"/>
      <c r="J300" s="43"/>
      <c r="K300" s="9"/>
      <c r="L300" s="8"/>
      <c r="M300" s="223"/>
    </row>
    <row r="301" spans="1:13" ht="50.25" thickBot="1" x14ac:dyDescent="0.3">
      <c r="A301" s="204">
        <f>A298+1</f>
        <v>241</v>
      </c>
      <c r="B301" s="419" t="s">
        <v>634</v>
      </c>
      <c r="C301" s="17"/>
      <c r="D301" s="43"/>
      <c r="E301" s="43"/>
      <c r="F301" s="43"/>
      <c r="G301" s="43"/>
      <c r="H301" s="43"/>
      <c r="I301" s="43"/>
      <c r="J301" s="43"/>
      <c r="K301" s="9"/>
      <c r="L301" s="8"/>
    </row>
    <row r="302" spans="1:13" ht="15.75" customHeight="1" x14ac:dyDescent="0.2">
      <c r="A302" s="204">
        <f t="shared" ref="A302:A303" si="105">A301+1</f>
        <v>242</v>
      </c>
      <c r="B302" s="234" t="s">
        <v>635</v>
      </c>
      <c r="C302" s="17" t="s">
        <v>636</v>
      </c>
      <c r="D302" s="43">
        <v>2.92</v>
      </c>
      <c r="E302" s="43">
        <f>ROUND(D302*0.2,2)</f>
        <v>0.57999999999999996</v>
      </c>
      <c r="F302" s="43">
        <f>SUM(D302:E302)</f>
        <v>3.5</v>
      </c>
      <c r="G302" s="43"/>
      <c r="H302" s="43">
        <v>2.92</v>
      </c>
      <c r="I302" s="43">
        <f>ROUND(H302*0.2,2)</f>
        <v>0.57999999999999996</v>
      </c>
      <c r="J302" s="43">
        <f t="shared" ref="J302" si="106">SUM(H302:I302)</f>
        <v>3.5</v>
      </c>
      <c r="K302" s="9">
        <f t="shared" ref="K302" si="107">J302-F302</f>
        <v>0</v>
      </c>
      <c r="L302" s="8">
        <f t="shared" ref="L302" si="108">IF(F302="","NEW",K302/F302)</f>
        <v>0</v>
      </c>
      <c r="M302" s="218"/>
    </row>
    <row r="303" spans="1:13" ht="15" x14ac:dyDescent="0.2">
      <c r="A303" s="204">
        <f t="shared" si="105"/>
        <v>243</v>
      </c>
      <c r="B303" s="197" t="s">
        <v>637</v>
      </c>
      <c r="C303" s="17" t="s">
        <v>636</v>
      </c>
      <c r="D303" s="597" t="s">
        <v>579</v>
      </c>
      <c r="E303" s="598"/>
      <c r="F303" s="599"/>
      <c r="G303" s="229"/>
      <c r="H303" s="597" t="s">
        <v>579</v>
      </c>
      <c r="I303" s="598"/>
      <c r="J303" s="599"/>
      <c r="K303" s="9"/>
      <c r="L303" s="206"/>
      <c r="M303" s="218"/>
    </row>
    <row r="304" spans="1:13" ht="15" x14ac:dyDescent="0.2">
      <c r="A304" s="40" t="s">
        <v>470</v>
      </c>
      <c r="B304" s="197"/>
      <c r="C304" s="17"/>
      <c r="D304" s="43"/>
      <c r="E304" s="43"/>
      <c r="F304" s="43"/>
      <c r="G304" s="43"/>
      <c r="H304" s="235"/>
      <c r="I304" s="236"/>
      <c r="J304" s="237"/>
      <c r="K304" s="9"/>
      <c r="L304" s="206"/>
    </row>
    <row r="305" spans="1:13" ht="18.75" thickBot="1" x14ac:dyDescent="0.3">
      <c r="A305" s="40" t="s">
        <v>470</v>
      </c>
      <c r="B305" s="415" t="s">
        <v>638</v>
      </c>
      <c r="C305" s="17"/>
      <c r="D305" s="43"/>
      <c r="E305" s="43"/>
      <c r="F305" s="43"/>
      <c r="G305" s="43"/>
      <c r="H305" s="43"/>
      <c r="I305" s="43"/>
      <c r="J305" s="43"/>
      <c r="K305" s="9"/>
      <c r="L305" s="206"/>
    </row>
    <row r="306" spans="1:13" ht="125.25" customHeight="1" thickTop="1" x14ac:dyDescent="0.2">
      <c r="A306" s="40"/>
      <c r="B306" s="603" t="s">
        <v>639</v>
      </c>
      <c r="C306" s="604"/>
      <c r="D306" s="604"/>
      <c r="E306" s="604"/>
      <c r="F306" s="605"/>
      <c r="G306" s="43"/>
      <c r="H306" s="43"/>
      <c r="I306" s="43"/>
      <c r="J306" s="43"/>
      <c r="K306" s="9"/>
      <c r="L306" s="206"/>
    </row>
    <row r="307" spans="1:13" s="213" customFormat="1" ht="17.25" thickBot="1" x14ac:dyDescent="0.25">
      <c r="A307" s="40"/>
      <c r="B307" s="414" t="s">
        <v>640</v>
      </c>
      <c r="C307" s="17"/>
      <c r="D307" s="43"/>
      <c r="E307" s="43"/>
      <c r="F307" s="43"/>
      <c r="G307" s="43"/>
      <c r="H307" s="43"/>
      <c r="I307" s="43"/>
      <c r="J307" s="43"/>
      <c r="K307" s="9"/>
      <c r="L307" s="206"/>
      <c r="M307" s="218"/>
    </row>
    <row r="308" spans="1:13" s="213" customFormat="1" ht="15" x14ac:dyDescent="0.2">
      <c r="A308" s="204">
        <f>A303+1</f>
        <v>244</v>
      </c>
      <c r="B308" s="102" t="s">
        <v>324</v>
      </c>
      <c r="C308" s="17" t="s">
        <v>11</v>
      </c>
      <c r="D308" s="43">
        <v>125</v>
      </c>
      <c r="E308" s="43"/>
      <c r="F308" s="43">
        <f t="shared" ref="F308:F311" si="109">SUM(D308:E308)</f>
        <v>125</v>
      </c>
      <c r="G308" s="43"/>
      <c r="H308" s="43">
        <v>140</v>
      </c>
      <c r="I308" s="43"/>
      <c r="J308" s="43">
        <f t="shared" ref="J308:J309" si="110">SUM(H308:I308)</f>
        <v>140</v>
      </c>
      <c r="K308" s="9">
        <f t="shared" ref="K308:K309" si="111">J308-F308</f>
        <v>15</v>
      </c>
      <c r="L308" s="8">
        <f>IF(F308="","NEW",K308/F308)</f>
        <v>0.12</v>
      </c>
      <c r="M308" s="218"/>
    </row>
    <row r="309" spans="1:13" s="213" customFormat="1" ht="15" x14ac:dyDescent="0.2">
      <c r="A309" s="40">
        <f t="shared" ref="A309:A311" si="112">A308+1</f>
        <v>245</v>
      </c>
      <c r="B309" s="102" t="s">
        <v>641</v>
      </c>
      <c r="C309" s="17" t="s">
        <v>11</v>
      </c>
      <c r="D309" s="43">
        <v>240</v>
      </c>
      <c r="E309" s="43"/>
      <c r="F309" s="43">
        <f t="shared" si="109"/>
        <v>240</v>
      </c>
      <c r="G309" s="43"/>
      <c r="H309" s="43">
        <v>265</v>
      </c>
      <c r="I309" s="43"/>
      <c r="J309" s="43">
        <f t="shared" si="110"/>
        <v>265</v>
      </c>
      <c r="K309" s="9">
        <f t="shared" si="111"/>
        <v>25</v>
      </c>
      <c r="L309" s="8">
        <f>IF(F309="","NEW",K309/F309)</f>
        <v>0.10416666666666667</v>
      </c>
      <c r="M309" s="218"/>
    </row>
    <row r="310" spans="1:13" s="213" customFormat="1" ht="15" x14ac:dyDescent="0.2">
      <c r="A310" s="40">
        <f t="shared" si="112"/>
        <v>246</v>
      </c>
      <c r="B310" s="102" t="s">
        <v>642</v>
      </c>
      <c r="C310" s="17" t="s">
        <v>11</v>
      </c>
      <c r="D310" s="43">
        <v>35</v>
      </c>
      <c r="E310" s="43"/>
      <c r="F310" s="43">
        <f t="shared" si="109"/>
        <v>35</v>
      </c>
      <c r="G310" s="43"/>
      <c r="H310" s="43">
        <v>40</v>
      </c>
      <c r="I310" s="43"/>
      <c r="J310" s="43">
        <f t="shared" ref="J310" si="113">SUM(H310:I310)</f>
        <v>40</v>
      </c>
      <c r="K310" s="9">
        <f t="shared" ref="K310" si="114">J310-F310</f>
        <v>5</v>
      </c>
      <c r="L310" s="8">
        <f>IF(F310="","NEW",K310/F310)</f>
        <v>0.14285714285714285</v>
      </c>
      <c r="M310" s="218"/>
    </row>
    <row r="311" spans="1:13" s="213" customFormat="1" ht="15" x14ac:dyDescent="0.2">
      <c r="A311" s="40">
        <f t="shared" si="112"/>
        <v>247</v>
      </c>
      <c r="B311" s="102" t="s">
        <v>643</v>
      </c>
      <c r="C311" s="17" t="s">
        <v>11</v>
      </c>
      <c r="D311" s="43">
        <v>25</v>
      </c>
      <c r="E311" s="43"/>
      <c r="F311" s="43">
        <f t="shared" si="109"/>
        <v>25</v>
      </c>
      <c r="G311" s="43"/>
      <c r="H311" s="43">
        <v>27.5</v>
      </c>
      <c r="I311" s="43"/>
      <c r="J311" s="43">
        <f t="shared" ref="J311" si="115">SUM(H311:I311)</f>
        <v>27.5</v>
      </c>
      <c r="K311" s="9">
        <f t="shared" ref="K311" si="116">J311-F311</f>
        <v>2.5</v>
      </c>
      <c r="L311" s="8">
        <f>IF(F311="","NEW",K311/F311)</f>
        <v>0.1</v>
      </c>
      <c r="M311" s="218"/>
    </row>
    <row r="312" spans="1:13" ht="17.25" thickBot="1" x14ac:dyDescent="0.3">
      <c r="A312" s="40"/>
      <c r="B312" s="419" t="s">
        <v>644</v>
      </c>
      <c r="C312" s="17"/>
      <c r="D312" s="43"/>
      <c r="E312" s="43"/>
      <c r="F312" s="43"/>
      <c r="G312" s="43"/>
      <c r="H312" s="43"/>
      <c r="I312" s="43"/>
      <c r="J312" s="43"/>
      <c r="K312" s="9"/>
      <c r="L312" s="206"/>
    </row>
    <row r="313" spans="1:13" ht="15" x14ac:dyDescent="0.2">
      <c r="A313" s="204">
        <f>A311+1</f>
        <v>248</v>
      </c>
      <c r="B313" s="102" t="s">
        <v>324</v>
      </c>
      <c r="C313" s="17" t="s">
        <v>11</v>
      </c>
      <c r="D313" s="43">
        <v>100</v>
      </c>
      <c r="E313" s="43"/>
      <c r="F313" s="43">
        <f t="shared" ref="F313:F316" si="117">SUM(D313:E313)</f>
        <v>100</v>
      </c>
      <c r="G313" s="43"/>
      <c r="H313" s="43">
        <v>110</v>
      </c>
      <c r="I313" s="43"/>
      <c r="J313" s="43">
        <f t="shared" ref="J313:J316" si="118">SUM(H313:I313)</f>
        <v>110</v>
      </c>
      <c r="K313" s="9">
        <f t="shared" ref="K313:K316" si="119">J313-F313</f>
        <v>10</v>
      </c>
      <c r="L313" s="8">
        <f>IF(F313="","NEW",K313/F313)</f>
        <v>0.1</v>
      </c>
      <c r="M313" s="218"/>
    </row>
    <row r="314" spans="1:13" ht="15" x14ac:dyDescent="0.2">
      <c r="A314" s="40">
        <f t="shared" ref="A314:A316" si="120">A313+1</f>
        <v>249</v>
      </c>
      <c r="B314" s="102" t="s">
        <v>325</v>
      </c>
      <c r="C314" s="17" t="s">
        <v>11</v>
      </c>
      <c r="D314" s="43">
        <v>190</v>
      </c>
      <c r="E314" s="43"/>
      <c r="F314" s="43">
        <f t="shared" si="117"/>
        <v>190</v>
      </c>
      <c r="G314" s="43"/>
      <c r="H314" s="43">
        <v>210</v>
      </c>
      <c r="I314" s="43"/>
      <c r="J314" s="43">
        <f t="shared" si="118"/>
        <v>210</v>
      </c>
      <c r="K314" s="9">
        <f t="shared" si="119"/>
        <v>20</v>
      </c>
      <c r="L314" s="8">
        <f>IF(F314="","NEW",K314/F314)</f>
        <v>0.10526315789473684</v>
      </c>
      <c r="M314" s="218"/>
    </row>
    <row r="315" spans="1:13" ht="15" x14ac:dyDescent="0.2">
      <c r="A315" s="40">
        <f t="shared" si="120"/>
        <v>250</v>
      </c>
      <c r="B315" s="102" t="s">
        <v>645</v>
      </c>
      <c r="C315" s="17" t="s">
        <v>11</v>
      </c>
      <c r="D315" s="43">
        <v>30</v>
      </c>
      <c r="E315" s="43"/>
      <c r="F315" s="43">
        <f t="shared" si="117"/>
        <v>30</v>
      </c>
      <c r="G315" s="43"/>
      <c r="H315" s="43">
        <v>35</v>
      </c>
      <c r="I315" s="43"/>
      <c r="J315" s="43">
        <f t="shared" si="118"/>
        <v>35</v>
      </c>
      <c r="K315" s="9">
        <f t="shared" si="119"/>
        <v>5</v>
      </c>
      <c r="L315" s="8">
        <f>IF(F315="","NEW",K315/F315)</f>
        <v>0.16666666666666666</v>
      </c>
      <c r="M315" s="218"/>
    </row>
    <row r="316" spans="1:13" ht="15" x14ac:dyDescent="0.2">
      <c r="A316" s="40">
        <f t="shared" si="120"/>
        <v>251</v>
      </c>
      <c r="B316" s="102" t="s">
        <v>643</v>
      </c>
      <c r="C316" s="17" t="s">
        <v>11</v>
      </c>
      <c r="D316" s="43">
        <v>20</v>
      </c>
      <c r="E316" s="43"/>
      <c r="F316" s="43">
        <f t="shared" si="117"/>
        <v>20</v>
      </c>
      <c r="G316" s="43"/>
      <c r="H316" s="43">
        <v>22.5</v>
      </c>
      <c r="I316" s="43"/>
      <c r="J316" s="43">
        <f t="shared" si="118"/>
        <v>22.5</v>
      </c>
      <c r="K316" s="9">
        <f t="shared" si="119"/>
        <v>2.5</v>
      </c>
      <c r="L316" s="8">
        <f>IF(F316="","NEW",K316/F316)</f>
        <v>0.125</v>
      </c>
      <c r="M316" s="218"/>
    </row>
    <row r="317" spans="1:13" s="213" customFormat="1" ht="17.25" thickBot="1" x14ac:dyDescent="0.25">
      <c r="A317" s="40"/>
      <c r="B317" s="414" t="s">
        <v>646</v>
      </c>
      <c r="C317" s="17"/>
      <c r="D317" s="43"/>
      <c r="E317" s="43"/>
      <c r="F317" s="43"/>
      <c r="G317" s="43"/>
      <c r="H317" s="43"/>
      <c r="I317" s="43"/>
      <c r="J317" s="43"/>
      <c r="K317" s="9"/>
      <c r="L317" s="206"/>
      <c r="M317" s="218"/>
    </row>
    <row r="318" spans="1:13" s="213" customFormat="1" ht="15" x14ac:dyDescent="0.2">
      <c r="A318" s="40">
        <f>A316+1</f>
        <v>252</v>
      </c>
      <c r="B318" s="102" t="s">
        <v>324</v>
      </c>
      <c r="C318" s="17" t="s">
        <v>11</v>
      </c>
      <c r="D318" s="43">
        <v>150</v>
      </c>
      <c r="E318" s="43"/>
      <c r="F318" s="43">
        <f t="shared" ref="F318:F321" si="121">SUM(D318:E318)</f>
        <v>150</v>
      </c>
      <c r="G318" s="43"/>
      <c r="H318" s="43">
        <v>170</v>
      </c>
      <c r="I318" s="43"/>
      <c r="J318" s="43">
        <f t="shared" ref="J318:J321" si="122">SUM(H318:I318)</f>
        <v>170</v>
      </c>
      <c r="K318" s="9">
        <f t="shared" ref="K318:K321" si="123">J318-F318</f>
        <v>20</v>
      </c>
      <c r="L318" s="8">
        <f>IF(F318="","NEW",K318/F318)</f>
        <v>0.13333333333333333</v>
      </c>
      <c r="M318" s="218"/>
    </row>
    <row r="319" spans="1:13" s="213" customFormat="1" ht="15" x14ac:dyDescent="0.2">
      <c r="A319" s="40">
        <f>A318+1</f>
        <v>253</v>
      </c>
      <c r="B319" s="102" t="s">
        <v>325</v>
      </c>
      <c r="C319" s="17" t="s">
        <v>11</v>
      </c>
      <c r="D319" s="43">
        <v>290</v>
      </c>
      <c r="E319" s="43"/>
      <c r="F319" s="43">
        <f t="shared" si="121"/>
        <v>290</v>
      </c>
      <c r="G319" s="43"/>
      <c r="H319" s="43">
        <v>320</v>
      </c>
      <c r="I319" s="43"/>
      <c r="J319" s="43">
        <f t="shared" si="122"/>
        <v>320</v>
      </c>
      <c r="K319" s="9">
        <f t="shared" si="123"/>
        <v>30</v>
      </c>
      <c r="L319" s="8">
        <f>IF(F319="","NEW",K319/F319)</f>
        <v>0.10344827586206896</v>
      </c>
      <c r="M319" s="218"/>
    </row>
    <row r="320" spans="1:13" s="213" customFormat="1" ht="15" x14ac:dyDescent="0.2">
      <c r="A320" s="40">
        <f t="shared" ref="A320:A321" si="124">A319+1</f>
        <v>254</v>
      </c>
      <c r="B320" s="102" t="s">
        <v>645</v>
      </c>
      <c r="C320" s="17" t="s">
        <v>11</v>
      </c>
      <c r="D320" s="43">
        <v>40</v>
      </c>
      <c r="E320" s="43"/>
      <c r="F320" s="43">
        <f t="shared" si="121"/>
        <v>40</v>
      </c>
      <c r="G320" s="43"/>
      <c r="H320" s="43">
        <v>45</v>
      </c>
      <c r="I320" s="43"/>
      <c r="J320" s="43">
        <f t="shared" si="122"/>
        <v>45</v>
      </c>
      <c r="K320" s="9">
        <f t="shared" si="123"/>
        <v>5</v>
      </c>
      <c r="L320" s="8">
        <f>IF(F320="","NEW",K320/F320)</f>
        <v>0.125</v>
      </c>
      <c r="M320" s="218"/>
    </row>
    <row r="321" spans="1:13" s="213" customFormat="1" ht="15" x14ac:dyDescent="0.2">
      <c r="A321" s="40">
        <f t="shared" si="124"/>
        <v>255</v>
      </c>
      <c r="B321" s="102" t="s">
        <v>643</v>
      </c>
      <c r="C321" s="17" t="s">
        <v>11</v>
      </c>
      <c r="D321" s="43">
        <v>30</v>
      </c>
      <c r="E321" s="43"/>
      <c r="F321" s="43">
        <f t="shared" si="121"/>
        <v>30</v>
      </c>
      <c r="G321" s="43"/>
      <c r="H321" s="43">
        <v>32.5</v>
      </c>
      <c r="I321" s="43"/>
      <c r="J321" s="43">
        <f t="shared" si="122"/>
        <v>32.5</v>
      </c>
      <c r="K321" s="9">
        <f t="shared" si="123"/>
        <v>2.5</v>
      </c>
      <c r="L321" s="8">
        <f>IF(F321="","NEW",K321/F321)</f>
        <v>8.3333333333333329E-2</v>
      </c>
      <c r="M321" s="218"/>
    </row>
    <row r="322" spans="1:13" s="213" customFormat="1" ht="17.25" thickBot="1" x14ac:dyDescent="0.25">
      <c r="A322" s="40"/>
      <c r="B322" s="414" t="s">
        <v>647</v>
      </c>
      <c r="C322" s="17"/>
      <c r="D322" s="43"/>
      <c r="E322" s="43"/>
      <c r="F322" s="43"/>
      <c r="G322" s="43"/>
      <c r="H322" s="43"/>
      <c r="I322" s="43"/>
      <c r="J322" s="43"/>
      <c r="K322" s="9"/>
      <c r="L322" s="206"/>
      <c r="M322" s="218"/>
    </row>
    <row r="323" spans="1:13" s="213" customFormat="1" ht="111.75" customHeight="1" x14ac:dyDescent="0.2">
      <c r="A323" s="40"/>
      <c r="B323" s="603" t="s">
        <v>648</v>
      </c>
      <c r="C323" s="604"/>
      <c r="D323" s="604"/>
      <c r="E323" s="604"/>
      <c r="F323" s="605"/>
      <c r="G323" s="43"/>
      <c r="H323" s="43"/>
      <c r="I323" s="43"/>
      <c r="J323" s="43"/>
      <c r="K323" s="9"/>
      <c r="L323" s="206"/>
      <c r="M323" s="218"/>
    </row>
    <row r="324" spans="1:13" s="213" customFormat="1" ht="15.75" x14ac:dyDescent="0.2">
      <c r="A324" s="40"/>
      <c r="B324" s="474" t="s">
        <v>649</v>
      </c>
      <c r="C324" s="17"/>
      <c r="D324" s="43"/>
      <c r="E324" s="43"/>
      <c r="F324" s="43"/>
      <c r="G324" s="43"/>
      <c r="H324" s="43"/>
      <c r="I324" s="43"/>
      <c r="J324" s="43"/>
      <c r="K324" s="9"/>
      <c r="L324" s="8"/>
      <c r="M324" s="218"/>
    </row>
    <row r="325" spans="1:13" s="213" customFormat="1" ht="15" x14ac:dyDescent="0.2">
      <c r="A325" s="40">
        <f>A321+1</f>
        <v>256</v>
      </c>
      <c r="B325" s="198" t="s">
        <v>650</v>
      </c>
      <c r="C325" s="17" t="s">
        <v>11</v>
      </c>
      <c r="D325" s="43">
        <v>60</v>
      </c>
      <c r="E325" s="43"/>
      <c r="F325" s="43">
        <f t="shared" ref="F325:F327" si="125">SUM(D325:E325)</f>
        <v>60</v>
      </c>
      <c r="G325" s="43"/>
      <c r="H325" s="43">
        <v>65</v>
      </c>
      <c r="I325" s="43"/>
      <c r="J325" s="43">
        <f t="shared" ref="J325:J327" si="126">SUM(H325:I325)</f>
        <v>65</v>
      </c>
      <c r="K325" s="9">
        <f t="shared" ref="K325:K327" si="127">J325-F325</f>
        <v>5</v>
      </c>
      <c r="L325" s="8">
        <f>IF(F325="","NEW",K325/F325)</f>
        <v>8.3333333333333329E-2</v>
      </c>
      <c r="M325" s="218"/>
    </row>
    <row r="326" spans="1:13" s="213" customFormat="1" ht="15" x14ac:dyDescent="0.2">
      <c r="A326" s="40">
        <f t="shared" ref="A326:A331" si="128">A325+1</f>
        <v>257</v>
      </c>
      <c r="B326" s="198" t="s">
        <v>651</v>
      </c>
      <c r="C326" s="17" t="s">
        <v>11</v>
      </c>
      <c r="D326" s="43">
        <v>100</v>
      </c>
      <c r="E326" s="43"/>
      <c r="F326" s="43">
        <f t="shared" si="125"/>
        <v>100</v>
      </c>
      <c r="G326" s="43"/>
      <c r="H326" s="43">
        <v>110</v>
      </c>
      <c r="I326" s="43"/>
      <c r="J326" s="43">
        <f t="shared" si="126"/>
        <v>110</v>
      </c>
      <c r="K326" s="9">
        <f t="shared" si="127"/>
        <v>10</v>
      </c>
      <c r="L326" s="8">
        <f>IF(F326="","NEW",K326/F326)</f>
        <v>0.1</v>
      </c>
      <c r="M326" s="218"/>
    </row>
    <row r="327" spans="1:13" s="213" customFormat="1" ht="15" x14ac:dyDescent="0.2">
      <c r="A327" s="40">
        <f t="shared" si="128"/>
        <v>258</v>
      </c>
      <c r="B327" s="198" t="s">
        <v>652</v>
      </c>
      <c r="C327" s="17" t="s">
        <v>11</v>
      </c>
      <c r="D327" s="43">
        <v>16</v>
      </c>
      <c r="E327" s="43"/>
      <c r="F327" s="43">
        <f t="shared" si="125"/>
        <v>16</v>
      </c>
      <c r="G327" s="43"/>
      <c r="H327" s="43">
        <v>18</v>
      </c>
      <c r="I327" s="43"/>
      <c r="J327" s="43">
        <f t="shared" si="126"/>
        <v>18</v>
      </c>
      <c r="K327" s="9">
        <f t="shared" si="127"/>
        <v>2</v>
      </c>
      <c r="L327" s="8">
        <f>IF(F327="","NEW",K327/F327)</f>
        <v>0.125</v>
      </c>
      <c r="M327" s="218"/>
    </row>
    <row r="328" spans="1:13" s="213" customFormat="1" ht="15.75" x14ac:dyDescent="0.2">
      <c r="A328" s="40"/>
      <c r="B328" s="475" t="s">
        <v>653</v>
      </c>
      <c r="C328" s="17"/>
      <c r="D328" s="43"/>
      <c r="E328" s="43"/>
      <c r="F328" s="43"/>
      <c r="G328" s="43"/>
      <c r="H328" s="43"/>
      <c r="I328" s="43"/>
      <c r="J328" s="43"/>
      <c r="K328" s="9"/>
      <c r="L328" s="8"/>
      <c r="M328" s="223"/>
    </row>
    <row r="329" spans="1:13" s="213" customFormat="1" ht="15" x14ac:dyDescent="0.2">
      <c r="A329" s="40">
        <f>A327+1</f>
        <v>259</v>
      </c>
      <c r="B329" s="198" t="s">
        <v>650</v>
      </c>
      <c r="C329" s="17" t="s">
        <v>11</v>
      </c>
      <c r="D329" s="43">
        <v>45</v>
      </c>
      <c r="E329" s="43"/>
      <c r="F329" s="43">
        <f t="shared" ref="F329:F331" si="129">SUM(D329:E329)</f>
        <v>45</v>
      </c>
      <c r="G329" s="43"/>
      <c r="H329" s="43">
        <v>50</v>
      </c>
      <c r="I329" s="43"/>
      <c r="J329" s="43">
        <f t="shared" ref="J329:J331" si="130">SUM(H329:I329)</f>
        <v>50</v>
      </c>
      <c r="K329" s="9">
        <f t="shared" ref="K329:K331" si="131">J329-F329</f>
        <v>5</v>
      </c>
      <c r="L329" s="8">
        <f>IF(F329="","NEW",K329/F329)</f>
        <v>0.1111111111111111</v>
      </c>
      <c r="M329" s="223"/>
    </row>
    <row r="330" spans="1:13" s="213" customFormat="1" ht="15" x14ac:dyDescent="0.2">
      <c r="A330" s="40">
        <f t="shared" si="128"/>
        <v>260</v>
      </c>
      <c r="B330" s="476" t="s">
        <v>651</v>
      </c>
      <c r="C330" s="17" t="s">
        <v>11</v>
      </c>
      <c r="D330" s="43">
        <v>80</v>
      </c>
      <c r="E330" s="43"/>
      <c r="F330" s="43">
        <f t="shared" si="129"/>
        <v>80</v>
      </c>
      <c r="G330" s="43"/>
      <c r="H330" s="43">
        <v>85</v>
      </c>
      <c r="I330" s="43"/>
      <c r="J330" s="43">
        <f t="shared" si="130"/>
        <v>85</v>
      </c>
      <c r="K330" s="9">
        <f t="shared" si="131"/>
        <v>5</v>
      </c>
      <c r="L330" s="8">
        <f>IF(F330="","NEW",K330/F330)</f>
        <v>6.25E-2</v>
      </c>
      <c r="M330" s="223"/>
    </row>
    <row r="331" spans="1:13" s="213" customFormat="1" ht="15" x14ac:dyDescent="0.2">
      <c r="A331" s="40">
        <f t="shared" si="128"/>
        <v>261</v>
      </c>
      <c r="B331" s="198" t="s">
        <v>652</v>
      </c>
      <c r="C331" s="17" t="s">
        <v>11</v>
      </c>
      <c r="D331" s="43">
        <v>12</v>
      </c>
      <c r="E331" s="43"/>
      <c r="F331" s="43">
        <f t="shared" si="129"/>
        <v>12</v>
      </c>
      <c r="G331" s="43"/>
      <c r="H331" s="43">
        <v>13.5</v>
      </c>
      <c r="I331" s="43"/>
      <c r="J331" s="43">
        <f t="shared" si="130"/>
        <v>13.5</v>
      </c>
      <c r="K331" s="9">
        <f t="shared" si="131"/>
        <v>1.5</v>
      </c>
      <c r="L331" s="8">
        <f>IF(F331="","NEW",K331/F331)</f>
        <v>0.125</v>
      </c>
      <c r="M331" s="223"/>
    </row>
    <row r="332" spans="1:13" s="213" customFormat="1" ht="15" x14ac:dyDescent="0.2">
      <c r="A332" s="40"/>
      <c r="B332" s="198"/>
      <c r="C332" s="17"/>
      <c r="D332" s="43"/>
      <c r="E332" s="43"/>
      <c r="F332" s="43"/>
      <c r="G332" s="43"/>
      <c r="H332" s="43"/>
      <c r="I332" s="43"/>
      <c r="J332" s="43"/>
      <c r="K332" s="9"/>
      <c r="L332" s="8"/>
      <c r="M332" s="38"/>
    </row>
    <row r="333" spans="1:13" ht="17.25" thickBot="1" x14ac:dyDescent="0.25">
      <c r="A333" s="204"/>
      <c r="B333" s="414" t="s">
        <v>654</v>
      </c>
      <c r="C333" s="17"/>
      <c r="D333" s="43"/>
      <c r="E333" s="43"/>
      <c r="F333" s="43"/>
      <c r="G333" s="43"/>
      <c r="H333" s="43"/>
      <c r="I333" s="43"/>
      <c r="J333" s="43"/>
      <c r="K333" s="9"/>
      <c r="L333" s="206"/>
    </row>
    <row r="334" spans="1:13" ht="15" x14ac:dyDescent="0.2">
      <c r="A334" s="40">
        <f>A331+1</f>
        <v>262</v>
      </c>
      <c r="B334" s="198" t="s">
        <v>655</v>
      </c>
      <c r="C334" s="17" t="s">
        <v>11</v>
      </c>
      <c r="D334" s="43">
        <v>5</v>
      </c>
      <c r="E334" s="43">
        <f t="shared" ref="E334" si="132">ROUND(D334*0.2,2)</f>
        <v>1</v>
      </c>
      <c r="F334" s="43">
        <f t="shared" ref="F334" si="133">SUM(D334:E334)</f>
        <v>6</v>
      </c>
      <c r="G334" s="43"/>
      <c r="H334" s="43">
        <v>5.83</v>
      </c>
      <c r="I334" s="43">
        <f t="shared" ref="I334:I335" si="134">ROUND(H334*0.2,2)</f>
        <v>1.17</v>
      </c>
      <c r="J334" s="43">
        <f>SUM(H334:I334)</f>
        <v>7</v>
      </c>
      <c r="K334" s="9">
        <f>J334-F334</f>
        <v>1</v>
      </c>
      <c r="L334" s="8">
        <f>IF(F334="","NEW",K334/F334)</f>
        <v>0.16666666666666666</v>
      </c>
      <c r="M334" s="218"/>
    </row>
    <row r="335" spans="1:13" ht="15" x14ac:dyDescent="0.2">
      <c r="A335" s="40">
        <f t="shared" ref="A335" si="135">+A334+1</f>
        <v>263</v>
      </c>
      <c r="B335" s="198" t="s">
        <v>656</v>
      </c>
      <c r="C335" s="17" t="s">
        <v>11</v>
      </c>
      <c r="D335" s="43">
        <v>10</v>
      </c>
      <c r="E335" s="43">
        <f>ROUND(D335*0.2,2)</f>
        <v>2</v>
      </c>
      <c r="F335" s="43">
        <f>SUM(D335:E335)</f>
        <v>12</v>
      </c>
      <c r="G335" s="43"/>
      <c r="H335" s="43">
        <v>11.25</v>
      </c>
      <c r="I335" s="43">
        <f t="shared" si="134"/>
        <v>2.25</v>
      </c>
      <c r="J335" s="43">
        <f>SUM(H335:I335)</f>
        <v>13.5</v>
      </c>
      <c r="K335" s="9">
        <f>J335-F335</f>
        <v>1.5</v>
      </c>
      <c r="L335" s="8">
        <f>IF(F335="","NEW",K335/F335)</f>
        <v>0.125</v>
      </c>
      <c r="M335" s="218"/>
    </row>
    <row r="336" spans="1:13" ht="15" x14ac:dyDescent="0.2">
      <c r="A336" s="40"/>
      <c r="B336" s="198"/>
      <c r="C336" s="17"/>
      <c r="D336" s="43"/>
      <c r="E336" s="43"/>
      <c r="F336" s="43"/>
      <c r="G336" s="43"/>
      <c r="H336" s="43"/>
      <c r="I336" s="43"/>
      <c r="J336" s="43"/>
      <c r="K336" s="9"/>
      <c r="L336" s="8"/>
    </row>
    <row r="337" spans="1:13" ht="17.25" thickBot="1" x14ac:dyDescent="0.25">
      <c r="A337" s="40"/>
      <c r="B337" s="414" t="s">
        <v>657</v>
      </c>
      <c r="C337" s="17"/>
      <c r="D337" s="43"/>
      <c r="E337" s="43"/>
      <c r="F337" s="43"/>
      <c r="G337" s="43"/>
      <c r="H337" s="43"/>
      <c r="I337" s="43"/>
      <c r="J337" s="43"/>
      <c r="K337" s="9"/>
      <c r="L337" s="206"/>
    </row>
    <row r="338" spans="1:13" ht="30" x14ac:dyDescent="0.2">
      <c r="A338" s="40">
        <f>A335+1</f>
        <v>264</v>
      </c>
      <c r="B338" s="198" t="s">
        <v>658</v>
      </c>
      <c r="C338" s="17" t="s">
        <v>11</v>
      </c>
      <c r="D338" s="43">
        <v>28</v>
      </c>
      <c r="E338" s="43"/>
      <c r="F338" s="43">
        <f>SUM(D338:E338)</f>
        <v>28</v>
      </c>
      <c r="G338" s="43"/>
      <c r="H338" s="43">
        <v>32</v>
      </c>
      <c r="I338" s="43"/>
      <c r="J338" s="43">
        <f t="shared" ref="J338" si="136">SUM(H338:I338)</f>
        <v>32</v>
      </c>
      <c r="K338" s="9">
        <f>J338-F338</f>
        <v>4</v>
      </c>
      <c r="L338" s="8">
        <f>IF(F338="","NEW",K338/F338)</f>
        <v>0.14285714285714285</v>
      </c>
      <c r="M338" s="218"/>
    </row>
    <row r="339" spans="1:13" ht="15" x14ac:dyDescent="0.2">
      <c r="A339" s="40">
        <f>A338+1</f>
        <v>265</v>
      </c>
      <c r="B339" s="198" t="s">
        <v>659</v>
      </c>
      <c r="C339" s="17" t="s">
        <v>11</v>
      </c>
      <c r="D339" s="43">
        <v>34</v>
      </c>
      <c r="E339" s="43"/>
      <c r="F339" s="43">
        <f>SUM(D339:E339)</f>
        <v>34</v>
      </c>
      <c r="G339" s="43"/>
      <c r="H339" s="43">
        <v>38</v>
      </c>
      <c r="I339" s="43"/>
      <c r="J339" s="43">
        <f t="shared" ref="J339:J340" si="137">SUM(H339:I339)</f>
        <v>38</v>
      </c>
      <c r="K339" s="9">
        <f>J339-F339</f>
        <v>4</v>
      </c>
      <c r="L339" s="8">
        <f>IF(F339="","NEW",K339/F339)</f>
        <v>0.11764705882352941</v>
      </c>
      <c r="M339" s="218"/>
    </row>
    <row r="340" spans="1:13" s="38" customFormat="1" ht="15" x14ac:dyDescent="0.2">
      <c r="A340" s="40">
        <f>A339+1</f>
        <v>266</v>
      </c>
      <c r="B340" s="198" t="s">
        <v>660</v>
      </c>
      <c r="C340" s="17" t="s">
        <v>11</v>
      </c>
      <c r="D340" s="43">
        <v>17</v>
      </c>
      <c r="E340" s="43"/>
      <c r="F340" s="43">
        <f>SUM(D340:E340)</f>
        <v>17</v>
      </c>
      <c r="G340" s="43"/>
      <c r="H340" s="43">
        <v>19</v>
      </c>
      <c r="I340" s="43"/>
      <c r="J340" s="43">
        <f t="shared" si="137"/>
        <v>19</v>
      </c>
      <c r="K340" s="9">
        <f>J340-F340</f>
        <v>2</v>
      </c>
      <c r="L340" s="8">
        <f>IF(F340="","NEW",K340/F340)</f>
        <v>0.11764705882352941</v>
      </c>
      <c r="M340" s="218"/>
    </row>
    <row r="341" spans="1:13" s="38" customFormat="1" ht="15" x14ac:dyDescent="0.2">
      <c r="A341" s="204"/>
      <c r="B341" s="198"/>
      <c r="C341" s="17"/>
      <c r="D341" s="43"/>
      <c r="E341" s="43"/>
      <c r="F341" s="43"/>
      <c r="G341" s="43"/>
      <c r="H341" s="43"/>
      <c r="I341" s="43"/>
      <c r="J341" s="43"/>
      <c r="K341" s="9"/>
      <c r="L341" s="206"/>
    </row>
    <row r="342" spans="1:13" s="38" customFormat="1" ht="17.25" thickBot="1" x14ac:dyDescent="0.3">
      <c r="A342" s="238"/>
      <c r="B342" s="419" t="s">
        <v>661</v>
      </c>
      <c r="C342" s="17"/>
      <c r="D342" s="43"/>
      <c r="E342" s="43"/>
      <c r="F342" s="43"/>
      <c r="G342" s="43"/>
      <c r="H342" s="43"/>
      <c r="I342" s="43"/>
      <c r="J342" s="43"/>
      <c r="K342" s="9"/>
      <c r="L342" s="206"/>
    </row>
    <row r="343" spans="1:13" s="38" customFormat="1" ht="15" x14ac:dyDescent="0.2">
      <c r="A343" s="40">
        <f>A340+1</f>
        <v>267</v>
      </c>
      <c r="B343" s="198" t="s">
        <v>662</v>
      </c>
      <c r="C343" s="17" t="s">
        <v>11</v>
      </c>
      <c r="D343" s="43">
        <v>25.5</v>
      </c>
      <c r="E343" s="43"/>
      <c r="F343" s="43">
        <f>SUM(D343:E343)</f>
        <v>25.5</v>
      </c>
      <c r="G343" s="43"/>
      <c r="H343" s="43">
        <v>28.5</v>
      </c>
      <c r="I343" s="43"/>
      <c r="J343" s="43">
        <f t="shared" ref="J343:J344" si="138">SUM(H343:I343)</f>
        <v>28.5</v>
      </c>
      <c r="K343" s="9">
        <f>J343-F343</f>
        <v>3</v>
      </c>
      <c r="L343" s="8">
        <f>IF(F343="","NEW",K343/F343)</f>
        <v>0.11764705882352941</v>
      </c>
      <c r="M343" s="218"/>
    </row>
    <row r="344" spans="1:13" s="38" customFormat="1" ht="15" x14ac:dyDescent="0.2">
      <c r="A344" s="40">
        <f>+A343+1</f>
        <v>268</v>
      </c>
      <c r="B344" s="198" t="s">
        <v>663</v>
      </c>
      <c r="C344" s="17" t="s">
        <v>11</v>
      </c>
      <c r="D344" s="43">
        <v>46</v>
      </c>
      <c r="E344" s="43"/>
      <c r="F344" s="43">
        <f>SUM(D344:E344)</f>
        <v>46</v>
      </c>
      <c r="G344" s="43"/>
      <c r="H344" s="43">
        <v>50</v>
      </c>
      <c r="I344" s="43"/>
      <c r="J344" s="43">
        <f t="shared" si="138"/>
        <v>50</v>
      </c>
      <c r="K344" s="9">
        <f>J344-F344</f>
        <v>4</v>
      </c>
      <c r="L344" s="8">
        <f>IF(F344="","NEW",K344/F344)</f>
        <v>8.6956521739130432E-2</v>
      </c>
      <c r="M344" s="218"/>
    </row>
    <row r="345" spans="1:13" s="38" customFormat="1" ht="15" x14ac:dyDescent="0.2">
      <c r="A345" s="40" t="s">
        <v>470</v>
      </c>
      <c r="B345" s="198"/>
      <c r="C345" s="17"/>
      <c r="D345" s="43"/>
      <c r="E345" s="43"/>
      <c r="F345" s="43"/>
      <c r="G345" s="43"/>
      <c r="H345" s="43"/>
      <c r="I345" s="43"/>
      <c r="J345" s="43"/>
      <c r="K345" s="9"/>
      <c r="L345" s="8"/>
    </row>
    <row r="346" spans="1:13" s="38" customFormat="1" ht="17.25" thickBot="1" x14ac:dyDescent="0.3">
      <c r="A346" s="238"/>
      <c r="B346" s="419" t="s">
        <v>664</v>
      </c>
      <c r="C346" s="17"/>
      <c r="D346" s="43"/>
      <c r="E346" s="43"/>
      <c r="F346" s="43"/>
      <c r="G346" s="43"/>
      <c r="H346" s="43"/>
      <c r="I346" s="43"/>
      <c r="J346" s="43"/>
      <c r="K346" s="9"/>
      <c r="L346" s="8"/>
    </row>
    <row r="347" spans="1:13" s="38" customFormat="1" ht="15" x14ac:dyDescent="0.2">
      <c r="A347" s="40">
        <f>A344+1</f>
        <v>269</v>
      </c>
      <c r="B347" s="198" t="s">
        <v>665</v>
      </c>
      <c r="C347" s="17" t="s">
        <v>11</v>
      </c>
      <c r="D347" s="43">
        <v>148</v>
      </c>
      <c r="E347" s="43"/>
      <c r="F347" s="43">
        <f>SUM(D347:E347)</f>
        <v>148</v>
      </c>
      <c r="G347" s="43"/>
      <c r="H347" s="43">
        <v>163</v>
      </c>
      <c r="I347" s="43"/>
      <c r="J347" s="43">
        <f t="shared" ref="J347:J348" si="139">SUM(H347:I347)</f>
        <v>163</v>
      </c>
      <c r="K347" s="9">
        <f>J347-F347</f>
        <v>15</v>
      </c>
      <c r="L347" s="8">
        <f>IF(F347="","NEW",K347/F347)</f>
        <v>0.10135135135135136</v>
      </c>
      <c r="M347" s="218"/>
    </row>
    <row r="348" spans="1:13" s="38" customFormat="1" ht="15" x14ac:dyDescent="0.2">
      <c r="A348" s="40">
        <f>A347+1</f>
        <v>270</v>
      </c>
      <c r="B348" s="198" t="s">
        <v>666</v>
      </c>
      <c r="C348" s="17" t="s">
        <v>11</v>
      </c>
      <c r="D348" s="43">
        <v>87</v>
      </c>
      <c r="E348" s="43"/>
      <c r="F348" s="43">
        <f>SUM(D348:E348)</f>
        <v>87</v>
      </c>
      <c r="G348" s="43"/>
      <c r="H348" s="43">
        <v>95</v>
      </c>
      <c r="I348" s="43"/>
      <c r="J348" s="43">
        <f t="shared" si="139"/>
        <v>95</v>
      </c>
      <c r="K348" s="9">
        <f>J348-F348</f>
        <v>8</v>
      </c>
      <c r="L348" s="8">
        <f>IF(F348="","NEW",K348/F348)</f>
        <v>9.1954022988505746E-2</v>
      </c>
      <c r="M348" s="218"/>
    </row>
    <row r="349" spans="1:13" s="38" customFormat="1" ht="15" x14ac:dyDescent="0.2">
      <c r="A349" s="40">
        <f>A348+1</f>
        <v>271</v>
      </c>
      <c r="B349" s="198" t="s">
        <v>667</v>
      </c>
      <c r="C349" s="17" t="s">
        <v>11</v>
      </c>
      <c r="D349" s="43"/>
      <c r="E349" s="43"/>
      <c r="F349" s="43"/>
      <c r="G349" s="43"/>
      <c r="H349" s="43"/>
      <c r="I349" s="43"/>
      <c r="J349" s="43"/>
      <c r="K349" s="9"/>
      <c r="L349" s="8"/>
    </row>
    <row r="350" spans="1:13" s="38" customFormat="1" ht="15" x14ac:dyDescent="0.2">
      <c r="A350" s="40"/>
      <c r="B350" s="198"/>
      <c r="C350" s="17"/>
      <c r="D350" s="43"/>
      <c r="E350" s="43"/>
      <c r="F350" s="43"/>
      <c r="G350" s="43"/>
      <c r="H350" s="43"/>
      <c r="I350" s="43"/>
      <c r="J350" s="43"/>
      <c r="K350" s="9"/>
      <c r="L350" s="8"/>
    </row>
    <row r="351" spans="1:13" s="38" customFormat="1" ht="50.25" thickBot="1" x14ac:dyDescent="0.3">
      <c r="A351" s="40"/>
      <c r="B351" s="419" t="s">
        <v>668</v>
      </c>
      <c r="C351" s="17"/>
      <c r="D351" s="43"/>
      <c r="E351" s="43"/>
      <c r="F351" s="43"/>
      <c r="G351" s="43"/>
      <c r="H351" s="43"/>
      <c r="I351" s="43"/>
      <c r="J351" s="43"/>
      <c r="K351" s="9"/>
      <c r="L351" s="206"/>
    </row>
    <row r="352" spans="1:13" s="38" customFormat="1" ht="15" x14ac:dyDescent="0.2">
      <c r="A352" s="40"/>
      <c r="B352" s="198" t="s">
        <v>669</v>
      </c>
      <c r="C352" s="17"/>
      <c r="D352" s="43"/>
      <c r="E352" s="43"/>
      <c r="F352" s="43"/>
      <c r="G352" s="43"/>
      <c r="H352" s="43"/>
      <c r="I352" s="43"/>
      <c r="J352" s="43"/>
      <c r="K352" s="9"/>
      <c r="L352" s="206"/>
    </row>
    <row r="353" spans="1:13" s="38" customFormat="1" ht="15" x14ac:dyDescent="0.2">
      <c r="A353" s="40">
        <f>A349+1</f>
        <v>272</v>
      </c>
      <c r="B353" s="198" t="s">
        <v>670</v>
      </c>
      <c r="C353" s="17" t="s">
        <v>11</v>
      </c>
      <c r="D353" s="43">
        <v>140</v>
      </c>
      <c r="E353" s="43"/>
      <c r="F353" s="43">
        <f t="shared" ref="F353:F357" si="140">SUM(D353:E353)</f>
        <v>140</v>
      </c>
      <c r="G353" s="43"/>
      <c r="H353" s="43">
        <v>155</v>
      </c>
      <c r="I353" s="43"/>
      <c r="J353" s="43">
        <f t="shared" ref="J353:J357" si="141">SUM(H353:I353)</f>
        <v>155</v>
      </c>
      <c r="K353" s="9">
        <f t="shared" ref="K353:K357" si="142">J353-F353</f>
        <v>15</v>
      </c>
      <c r="L353" s="8">
        <f t="shared" ref="L353:L357" si="143">IF(F353="","NEW",K353/F353)</f>
        <v>0.10714285714285714</v>
      </c>
      <c r="M353" s="218"/>
    </row>
    <row r="354" spans="1:13" s="38" customFormat="1" ht="15" x14ac:dyDescent="0.2">
      <c r="A354" s="40">
        <f t="shared" ref="A354:A357" si="144">A353+1</f>
        <v>273</v>
      </c>
      <c r="B354" s="198" t="s">
        <v>671</v>
      </c>
      <c r="C354" s="17" t="s">
        <v>11</v>
      </c>
      <c r="D354" s="43">
        <v>84</v>
      </c>
      <c r="E354" s="43"/>
      <c r="F354" s="43">
        <f t="shared" si="140"/>
        <v>84</v>
      </c>
      <c r="G354" s="43"/>
      <c r="H354" s="43">
        <v>92.5</v>
      </c>
      <c r="I354" s="43"/>
      <c r="J354" s="43">
        <f t="shared" si="141"/>
        <v>92.5</v>
      </c>
      <c r="K354" s="9">
        <f t="shared" si="142"/>
        <v>8.5</v>
      </c>
      <c r="L354" s="8">
        <f t="shared" si="143"/>
        <v>0.10119047619047619</v>
      </c>
      <c r="M354" s="218"/>
    </row>
    <row r="355" spans="1:13" s="38" customFormat="1" ht="15" x14ac:dyDescent="0.2">
      <c r="A355" s="40">
        <f t="shared" si="144"/>
        <v>274</v>
      </c>
      <c r="B355" s="198" t="s">
        <v>672</v>
      </c>
      <c r="C355" s="17" t="s">
        <v>11</v>
      </c>
      <c r="D355" s="43">
        <v>50</v>
      </c>
      <c r="E355" s="43"/>
      <c r="F355" s="43">
        <f t="shared" si="140"/>
        <v>50</v>
      </c>
      <c r="G355" s="43"/>
      <c r="H355" s="43">
        <v>55</v>
      </c>
      <c r="I355" s="43"/>
      <c r="J355" s="43">
        <f t="shared" si="141"/>
        <v>55</v>
      </c>
      <c r="K355" s="9">
        <f t="shared" si="142"/>
        <v>5</v>
      </c>
      <c r="L355" s="8">
        <f t="shared" si="143"/>
        <v>0.1</v>
      </c>
      <c r="M355" s="218"/>
    </row>
    <row r="356" spans="1:13" s="38" customFormat="1" ht="15" x14ac:dyDescent="0.2">
      <c r="A356" s="40">
        <f t="shared" si="144"/>
        <v>275</v>
      </c>
      <c r="B356" s="198" t="s">
        <v>673</v>
      </c>
      <c r="C356" s="17" t="s">
        <v>11</v>
      </c>
      <c r="D356" s="43">
        <v>40</v>
      </c>
      <c r="E356" s="43"/>
      <c r="F356" s="43">
        <f t="shared" si="140"/>
        <v>40</v>
      </c>
      <c r="G356" s="43"/>
      <c r="H356" s="43">
        <v>44</v>
      </c>
      <c r="I356" s="43"/>
      <c r="J356" s="43">
        <f t="shared" si="141"/>
        <v>44</v>
      </c>
      <c r="K356" s="9">
        <f t="shared" si="142"/>
        <v>4</v>
      </c>
      <c r="L356" s="8">
        <f t="shared" si="143"/>
        <v>0.1</v>
      </c>
      <c r="M356" s="218"/>
    </row>
    <row r="357" spans="1:13" s="38" customFormat="1" ht="15" x14ac:dyDescent="0.2">
      <c r="A357" s="40">
        <f t="shared" si="144"/>
        <v>276</v>
      </c>
      <c r="B357" s="198" t="s">
        <v>674</v>
      </c>
      <c r="C357" s="17" t="s">
        <v>11</v>
      </c>
      <c r="D357" s="43">
        <v>70</v>
      </c>
      <c r="E357" s="43"/>
      <c r="F357" s="43">
        <f t="shared" si="140"/>
        <v>70</v>
      </c>
      <c r="G357" s="43"/>
      <c r="H357" s="43">
        <v>77.5</v>
      </c>
      <c r="I357" s="43"/>
      <c r="J357" s="43">
        <f t="shared" si="141"/>
        <v>77.5</v>
      </c>
      <c r="K357" s="9">
        <f t="shared" si="142"/>
        <v>7.5</v>
      </c>
      <c r="L357" s="8">
        <f t="shared" si="143"/>
        <v>0.10714285714285714</v>
      </c>
      <c r="M357" s="218"/>
    </row>
    <row r="358" spans="1:13" s="38" customFormat="1" ht="15" x14ac:dyDescent="0.2">
      <c r="A358" s="40"/>
      <c r="B358" s="198"/>
      <c r="C358" s="17"/>
      <c r="D358" s="43"/>
      <c r="E358" s="43"/>
      <c r="F358" s="43"/>
      <c r="G358" s="43"/>
      <c r="H358" s="43"/>
      <c r="I358" s="43"/>
      <c r="J358" s="43"/>
      <c r="K358" s="9"/>
      <c r="L358" s="8"/>
    </row>
    <row r="359" spans="1:13" s="38" customFormat="1" ht="17.25" thickBot="1" x14ac:dyDescent="0.3">
      <c r="A359" s="238"/>
      <c r="B359" s="419" t="s">
        <v>675</v>
      </c>
      <c r="C359" s="17"/>
      <c r="D359" s="43"/>
      <c r="E359" s="43"/>
      <c r="F359" s="43"/>
      <c r="G359" s="43"/>
      <c r="H359" s="43"/>
      <c r="I359" s="43"/>
      <c r="J359" s="43"/>
      <c r="K359" s="9"/>
      <c r="L359" s="206"/>
    </row>
    <row r="360" spans="1:13" s="38" customFormat="1" ht="30" customHeight="1" x14ac:dyDescent="0.2">
      <c r="A360" s="40">
        <f>A357+1</f>
        <v>277</v>
      </c>
      <c r="B360" s="198" t="s">
        <v>676</v>
      </c>
      <c r="C360" s="17" t="s">
        <v>11</v>
      </c>
      <c r="D360" s="43"/>
      <c r="E360" s="43"/>
      <c r="F360" s="43"/>
      <c r="G360" s="43"/>
      <c r="H360" s="43"/>
      <c r="I360" s="43"/>
      <c r="J360" s="43"/>
      <c r="K360" s="9"/>
      <c r="L360" s="8"/>
    </row>
    <row r="361" spans="1:13" s="38" customFormat="1" ht="15" customHeight="1" x14ac:dyDescent="0.2">
      <c r="A361" s="40">
        <f>A360+1</f>
        <v>278</v>
      </c>
      <c r="B361" s="198" t="s">
        <v>677</v>
      </c>
      <c r="C361" s="17" t="s">
        <v>11</v>
      </c>
      <c r="D361" s="43">
        <v>1.67</v>
      </c>
      <c r="E361" s="43">
        <f>ROUND(D361*0.2,2)</f>
        <v>0.33</v>
      </c>
      <c r="F361" s="43">
        <f>SUM(D361:E361)</f>
        <v>2</v>
      </c>
      <c r="G361" s="43"/>
      <c r="H361" s="43">
        <v>2.08</v>
      </c>
      <c r="I361" s="43">
        <f>ROUND(H361*0.2,2)</f>
        <v>0.42</v>
      </c>
      <c r="J361" s="43">
        <f t="shared" ref="J361" si="145">SUM(H361:I361)</f>
        <v>2.5</v>
      </c>
      <c r="K361" s="9">
        <f>J361-F361</f>
        <v>0.5</v>
      </c>
      <c r="L361" s="8">
        <f>IF(F361="","NEW",K361/F361)</f>
        <v>0.25</v>
      </c>
      <c r="M361" s="218"/>
    </row>
    <row r="362" spans="1:13" s="38" customFormat="1" ht="15" customHeight="1" x14ac:dyDescent="0.2">
      <c r="A362" s="40"/>
      <c r="B362" s="198"/>
      <c r="C362" s="17"/>
      <c r="D362" s="43"/>
      <c r="E362" s="43"/>
      <c r="F362" s="43"/>
      <c r="G362" s="43"/>
      <c r="H362" s="43"/>
      <c r="I362" s="43"/>
      <c r="J362" s="43"/>
      <c r="K362" s="9"/>
      <c r="L362" s="8"/>
    </row>
    <row r="363" spans="1:13" s="38" customFormat="1" ht="15" customHeight="1" thickBot="1" x14ac:dyDescent="0.25">
      <c r="A363" s="238"/>
      <c r="B363" s="414" t="s">
        <v>678</v>
      </c>
      <c r="C363" s="17"/>
      <c r="D363" s="43"/>
      <c r="E363" s="43"/>
      <c r="F363" s="43"/>
      <c r="G363" s="43"/>
      <c r="H363" s="43"/>
      <c r="I363" s="43"/>
      <c r="J363" s="43"/>
      <c r="K363" s="9"/>
      <c r="L363" s="8"/>
    </row>
    <row r="364" spans="1:13" s="38" customFormat="1" ht="15" customHeight="1" x14ac:dyDescent="0.2">
      <c r="A364" s="40">
        <f>A361+1</f>
        <v>279</v>
      </c>
      <c r="B364" s="102" t="s">
        <v>679</v>
      </c>
      <c r="C364" s="17" t="s">
        <v>11</v>
      </c>
      <c r="D364" s="43">
        <v>21</v>
      </c>
      <c r="E364" s="165"/>
      <c r="F364" s="43">
        <f>SUM(D364:E364)</f>
        <v>21</v>
      </c>
      <c r="G364" s="165"/>
      <c r="H364" s="43">
        <v>23.5</v>
      </c>
      <c r="I364" s="43"/>
      <c r="J364" s="43">
        <f t="shared" ref="J364" si="146">SUM(H364:I364)</f>
        <v>23.5</v>
      </c>
      <c r="K364" s="9">
        <f>J364-F364</f>
        <v>2.5</v>
      </c>
      <c r="L364" s="8">
        <f>IF(F364="","NEW",K364/F364)</f>
        <v>0.11904761904761904</v>
      </c>
      <c r="M364" s="218"/>
    </row>
    <row r="365" spans="1:13" s="38" customFormat="1" ht="15" customHeight="1" x14ac:dyDescent="0.2">
      <c r="A365" s="204"/>
      <c r="B365" s="102"/>
      <c r="C365" s="17"/>
      <c r="D365" s="43"/>
      <c r="E365" s="165"/>
      <c r="F365" s="43"/>
      <c r="G365" s="165"/>
      <c r="H365" s="43"/>
      <c r="I365" s="165"/>
      <c r="J365" s="43"/>
      <c r="K365" s="9"/>
      <c r="L365" s="8"/>
    </row>
    <row r="366" spans="1:13" s="38" customFormat="1" ht="15" customHeight="1" thickBot="1" x14ac:dyDescent="0.25">
      <c r="A366" s="204"/>
      <c r="B366" s="412" t="s">
        <v>680</v>
      </c>
      <c r="C366" s="17"/>
      <c r="D366" s="165"/>
      <c r="E366" s="165"/>
      <c r="F366" s="165"/>
      <c r="G366" s="165"/>
      <c r="H366" s="165"/>
      <c r="I366" s="165"/>
      <c r="J366" s="165"/>
      <c r="K366" s="9"/>
      <c r="L366" s="8"/>
    </row>
    <row r="367" spans="1:13" s="38" customFormat="1" ht="15" customHeight="1" thickTop="1" thickBot="1" x14ac:dyDescent="0.25">
      <c r="A367" s="238"/>
      <c r="B367" s="414" t="s">
        <v>587</v>
      </c>
      <c r="C367" s="17"/>
      <c r="D367" s="226"/>
      <c r="E367" s="226"/>
      <c r="F367" s="43"/>
      <c r="G367" s="226"/>
      <c r="H367" s="226"/>
      <c r="I367" s="226"/>
      <c r="J367" s="43"/>
      <c r="K367" s="9"/>
      <c r="L367" s="8"/>
    </row>
    <row r="368" spans="1:13" s="38" customFormat="1" ht="15" x14ac:dyDescent="0.2">
      <c r="A368" s="40">
        <f>A364+1</f>
        <v>280</v>
      </c>
      <c r="B368" s="198" t="s">
        <v>681</v>
      </c>
      <c r="C368" s="17" t="s">
        <v>11</v>
      </c>
      <c r="D368" s="43">
        <v>9</v>
      </c>
      <c r="E368" s="43"/>
      <c r="F368" s="43">
        <f t="shared" ref="F368:F370" si="147">SUM(D368:E368)</f>
        <v>9</v>
      </c>
      <c r="G368" s="43"/>
      <c r="H368" s="43">
        <f>F368*1.1</f>
        <v>9.9</v>
      </c>
      <c r="I368" s="43"/>
      <c r="J368" s="43">
        <f t="shared" ref="J368:J370" si="148">SUM(H368:I368)</f>
        <v>9.9</v>
      </c>
      <c r="K368" s="9">
        <f>J368-F368</f>
        <v>0.90000000000000036</v>
      </c>
      <c r="L368" s="8">
        <f>IF(F368="","NEW",K368/F368)</f>
        <v>0.10000000000000003</v>
      </c>
      <c r="M368" s="218"/>
    </row>
    <row r="369" spans="1:13" s="38" customFormat="1" ht="15" x14ac:dyDescent="0.2">
      <c r="A369" s="40">
        <f>A368+1</f>
        <v>281</v>
      </c>
      <c r="B369" s="198" t="s">
        <v>682</v>
      </c>
      <c r="C369" s="17" t="s">
        <v>11</v>
      </c>
      <c r="D369" s="43">
        <v>7</v>
      </c>
      <c r="E369" s="43"/>
      <c r="F369" s="43">
        <f t="shared" si="147"/>
        <v>7</v>
      </c>
      <c r="G369" s="43"/>
      <c r="H369" s="43">
        <f>F369*1.1</f>
        <v>7.7000000000000011</v>
      </c>
      <c r="I369" s="43"/>
      <c r="J369" s="43">
        <f t="shared" si="148"/>
        <v>7.7000000000000011</v>
      </c>
      <c r="K369" s="9">
        <f>J369-F369</f>
        <v>0.70000000000000107</v>
      </c>
      <c r="L369" s="8">
        <f>IF(F369="","NEW",K369/F369)</f>
        <v>0.10000000000000016</v>
      </c>
      <c r="M369" s="218"/>
    </row>
    <row r="370" spans="1:13" s="38" customFormat="1" ht="15" x14ac:dyDescent="0.2">
      <c r="A370" s="40">
        <f t="shared" ref="A370:A380" si="149">A369+1</f>
        <v>282</v>
      </c>
      <c r="B370" s="198" t="s">
        <v>683</v>
      </c>
      <c r="C370" s="17" t="s">
        <v>11</v>
      </c>
      <c r="D370" s="43">
        <v>0</v>
      </c>
      <c r="E370" s="43"/>
      <c r="F370" s="43">
        <f t="shared" si="147"/>
        <v>0</v>
      </c>
      <c r="G370" s="43"/>
      <c r="H370" s="43">
        <v>0</v>
      </c>
      <c r="I370" s="43"/>
      <c r="J370" s="43">
        <f t="shared" si="148"/>
        <v>0</v>
      </c>
      <c r="K370" s="9">
        <f>J370-F370</f>
        <v>0</v>
      </c>
      <c r="L370" s="8">
        <v>0</v>
      </c>
      <c r="M370" s="218"/>
    </row>
    <row r="371" spans="1:13" s="38" customFormat="1" ht="30" x14ac:dyDescent="0.2">
      <c r="A371" s="40">
        <f t="shared" si="149"/>
        <v>283</v>
      </c>
      <c r="B371" s="102" t="s">
        <v>684</v>
      </c>
      <c r="C371" s="17" t="s">
        <v>11</v>
      </c>
      <c r="D371" s="43">
        <v>200</v>
      </c>
      <c r="E371" s="43"/>
      <c r="F371" s="43">
        <f t="shared" ref="F371:F372" si="150">SUM(D371:E371)</f>
        <v>200</v>
      </c>
      <c r="G371" s="165"/>
      <c r="H371" s="43">
        <f>F371*1.1</f>
        <v>220.00000000000003</v>
      </c>
      <c r="I371" s="43"/>
      <c r="J371" s="43">
        <f t="shared" ref="J371:J372" si="151">SUM(H371:I371)</f>
        <v>220.00000000000003</v>
      </c>
      <c r="K371" s="9">
        <f>J371-F371</f>
        <v>20.000000000000028</v>
      </c>
      <c r="L371" s="8">
        <f>IF(F371="","NEW",K371/F371)</f>
        <v>0.10000000000000014</v>
      </c>
      <c r="M371" s="218"/>
    </row>
    <row r="372" spans="1:13" s="38" customFormat="1" ht="15" x14ac:dyDescent="0.2">
      <c r="A372" s="40">
        <f t="shared" si="149"/>
        <v>284</v>
      </c>
      <c r="B372" s="102" t="s">
        <v>685</v>
      </c>
      <c r="C372" s="17" t="s">
        <v>11</v>
      </c>
      <c r="D372" s="43">
        <v>400</v>
      </c>
      <c r="E372" s="43"/>
      <c r="F372" s="43">
        <f t="shared" si="150"/>
        <v>400</v>
      </c>
      <c r="G372" s="165"/>
      <c r="H372" s="43">
        <f>F372*1.1</f>
        <v>440.00000000000006</v>
      </c>
      <c r="I372" s="43"/>
      <c r="J372" s="43">
        <f t="shared" si="151"/>
        <v>440.00000000000006</v>
      </c>
      <c r="K372" s="9">
        <f>J372-F372</f>
        <v>40.000000000000057</v>
      </c>
      <c r="L372" s="8">
        <f>IF(F372="","NEW",K372/F372)</f>
        <v>0.10000000000000014</v>
      </c>
      <c r="M372" s="218"/>
    </row>
    <row r="373" spans="1:13" s="38" customFormat="1" ht="15" x14ac:dyDescent="0.2">
      <c r="A373" s="40">
        <f t="shared" si="149"/>
        <v>285</v>
      </c>
      <c r="B373" s="198" t="s">
        <v>686</v>
      </c>
      <c r="C373" s="17" t="s">
        <v>11</v>
      </c>
      <c r="D373" s="597" t="s">
        <v>106</v>
      </c>
      <c r="E373" s="598"/>
      <c r="F373" s="599"/>
      <c r="G373" s="43"/>
      <c r="H373" s="597" t="s">
        <v>106</v>
      </c>
      <c r="I373" s="598"/>
      <c r="J373" s="599"/>
      <c r="K373" s="9"/>
      <c r="L373" s="8"/>
      <c r="M373" s="218"/>
    </row>
    <row r="374" spans="1:13" s="38" customFormat="1" ht="15" x14ac:dyDescent="0.2">
      <c r="A374" s="40">
        <f t="shared" si="149"/>
        <v>286</v>
      </c>
      <c r="B374" s="198" t="s">
        <v>687</v>
      </c>
      <c r="C374" s="17" t="s">
        <v>11</v>
      </c>
      <c r="D374" s="43">
        <v>9</v>
      </c>
      <c r="E374" s="43"/>
      <c r="F374" s="43">
        <f t="shared" ref="F374:F380" si="152">SUM(D374:E374)</f>
        <v>9</v>
      </c>
      <c r="G374" s="43"/>
      <c r="H374" s="43">
        <f t="shared" ref="H374:H380" si="153">F374*1.1</f>
        <v>9.9</v>
      </c>
      <c r="I374" s="43"/>
      <c r="J374" s="43">
        <f t="shared" ref="J374:J380" si="154">SUM(H374:I374)</f>
        <v>9.9</v>
      </c>
      <c r="K374" s="9">
        <f t="shared" ref="K374:K380" si="155">J374-F374</f>
        <v>0.90000000000000036</v>
      </c>
      <c r="L374" s="8">
        <f t="shared" ref="L374:L380" si="156">IF(F374="","NEW",K374/F374)</f>
        <v>0.10000000000000003</v>
      </c>
      <c r="M374" s="218"/>
    </row>
    <row r="375" spans="1:13" s="38" customFormat="1" ht="15" x14ac:dyDescent="0.2">
      <c r="A375" s="40">
        <f t="shared" si="149"/>
        <v>287</v>
      </c>
      <c r="B375" s="198" t="s">
        <v>688</v>
      </c>
      <c r="C375" s="17" t="s">
        <v>11</v>
      </c>
      <c r="D375" s="43">
        <v>7</v>
      </c>
      <c r="E375" s="43"/>
      <c r="F375" s="43">
        <f t="shared" si="152"/>
        <v>7</v>
      </c>
      <c r="G375" s="43"/>
      <c r="H375" s="43">
        <f t="shared" si="153"/>
        <v>7.7000000000000011</v>
      </c>
      <c r="I375" s="43"/>
      <c r="J375" s="43">
        <f t="shared" si="154"/>
        <v>7.7000000000000011</v>
      </c>
      <c r="K375" s="9">
        <f t="shared" si="155"/>
        <v>0.70000000000000107</v>
      </c>
      <c r="L375" s="8">
        <f t="shared" si="156"/>
        <v>0.10000000000000016</v>
      </c>
      <c r="M375" s="218"/>
    </row>
    <row r="376" spans="1:13" s="38" customFormat="1" ht="15" x14ac:dyDescent="0.2">
      <c r="A376" s="40">
        <f t="shared" si="149"/>
        <v>288</v>
      </c>
      <c r="B376" s="198" t="s">
        <v>689</v>
      </c>
      <c r="C376" s="17" t="s">
        <v>11</v>
      </c>
      <c r="D376" s="43">
        <v>6</v>
      </c>
      <c r="E376" s="43"/>
      <c r="F376" s="43">
        <f t="shared" si="152"/>
        <v>6</v>
      </c>
      <c r="G376" s="43"/>
      <c r="H376" s="43">
        <f t="shared" si="153"/>
        <v>6.6000000000000005</v>
      </c>
      <c r="I376" s="43"/>
      <c r="J376" s="43">
        <f t="shared" si="154"/>
        <v>6.6000000000000005</v>
      </c>
      <c r="K376" s="9">
        <f t="shared" si="155"/>
        <v>0.60000000000000053</v>
      </c>
      <c r="L376" s="8">
        <f t="shared" si="156"/>
        <v>0.10000000000000009</v>
      </c>
      <c r="M376" s="218"/>
    </row>
    <row r="377" spans="1:13" s="38" customFormat="1" ht="15" x14ac:dyDescent="0.2">
      <c r="A377" s="40">
        <f t="shared" si="149"/>
        <v>289</v>
      </c>
      <c r="B377" s="198" t="s">
        <v>690</v>
      </c>
      <c r="C377" s="17" t="s">
        <v>11</v>
      </c>
      <c r="D377" s="43">
        <v>5</v>
      </c>
      <c r="E377" s="43"/>
      <c r="F377" s="43">
        <f t="shared" si="152"/>
        <v>5</v>
      </c>
      <c r="G377" s="43"/>
      <c r="H377" s="43">
        <f t="shared" si="153"/>
        <v>5.5</v>
      </c>
      <c r="I377" s="43"/>
      <c r="J377" s="43">
        <f t="shared" si="154"/>
        <v>5.5</v>
      </c>
      <c r="K377" s="9">
        <f t="shared" si="155"/>
        <v>0.5</v>
      </c>
      <c r="L377" s="8">
        <f t="shared" si="156"/>
        <v>0.1</v>
      </c>
      <c r="M377" s="218"/>
    </row>
    <row r="378" spans="1:13" s="38" customFormat="1" ht="15" x14ac:dyDescent="0.2">
      <c r="A378" s="40">
        <f t="shared" si="149"/>
        <v>290</v>
      </c>
      <c r="B378" s="198" t="s">
        <v>691</v>
      </c>
      <c r="C378" s="17" t="s">
        <v>11</v>
      </c>
      <c r="D378" s="43">
        <v>3</v>
      </c>
      <c r="E378" s="43"/>
      <c r="F378" s="43">
        <f t="shared" si="152"/>
        <v>3</v>
      </c>
      <c r="G378" s="43"/>
      <c r="H378" s="43">
        <f t="shared" si="153"/>
        <v>3.3000000000000003</v>
      </c>
      <c r="I378" s="43"/>
      <c r="J378" s="43">
        <f t="shared" si="154"/>
        <v>3.3000000000000003</v>
      </c>
      <c r="K378" s="9">
        <f t="shared" si="155"/>
        <v>0.30000000000000027</v>
      </c>
      <c r="L378" s="8">
        <f t="shared" si="156"/>
        <v>0.10000000000000009</v>
      </c>
      <c r="M378" s="218"/>
    </row>
    <row r="379" spans="1:13" s="38" customFormat="1" ht="15" x14ac:dyDescent="0.2">
      <c r="A379" s="40">
        <f t="shared" si="149"/>
        <v>291</v>
      </c>
      <c r="B379" s="198" t="s">
        <v>692</v>
      </c>
      <c r="C379" s="17" t="s">
        <v>11</v>
      </c>
      <c r="D379" s="43">
        <v>5</v>
      </c>
      <c r="E379" s="43"/>
      <c r="F379" s="43">
        <f t="shared" si="152"/>
        <v>5</v>
      </c>
      <c r="G379" s="43"/>
      <c r="H379" s="43">
        <f t="shared" si="153"/>
        <v>5.5</v>
      </c>
      <c r="I379" s="43"/>
      <c r="J379" s="43">
        <f t="shared" si="154"/>
        <v>5.5</v>
      </c>
      <c r="K379" s="9">
        <f t="shared" si="155"/>
        <v>0.5</v>
      </c>
      <c r="L379" s="8">
        <f t="shared" si="156"/>
        <v>0.1</v>
      </c>
      <c r="M379" s="218"/>
    </row>
    <row r="380" spans="1:13" s="38" customFormat="1" ht="15" x14ac:dyDescent="0.2">
      <c r="A380" s="40">
        <f t="shared" si="149"/>
        <v>292</v>
      </c>
      <c r="B380" s="198" t="s">
        <v>693</v>
      </c>
      <c r="C380" s="17" t="s">
        <v>11</v>
      </c>
      <c r="D380" s="43">
        <v>3</v>
      </c>
      <c r="E380" s="43"/>
      <c r="F380" s="43">
        <f t="shared" si="152"/>
        <v>3</v>
      </c>
      <c r="G380" s="43"/>
      <c r="H380" s="43">
        <f t="shared" si="153"/>
        <v>3.3000000000000003</v>
      </c>
      <c r="I380" s="43"/>
      <c r="J380" s="43">
        <f t="shared" si="154"/>
        <v>3.3000000000000003</v>
      </c>
      <c r="K380" s="9">
        <f t="shared" si="155"/>
        <v>0.30000000000000027</v>
      </c>
      <c r="L380" s="8">
        <f t="shared" si="156"/>
        <v>0.10000000000000009</v>
      </c>
      <c r="M380" s="218"/>
    </row>
    <row r="381" spans="1:13" s="38" customFormat="1" ht="15" x14ac:dyDescent="0.2">
      <c r="A381" s="40"/>
      <c r="B381" s="198"/>
      <c r="C381" s="17"/>
      <c r="D381" s="43"/>
      <c r="E381" s="43"/>
      <c r="F381" s="43"/>
      <c r="G381" s="43"/>
      <c r="H381" s="43"/>
      <c r="I381" s="43"/>
      <c r="J381" s="43"/>
      <c r="K381" s="9"/>
      <c r="L381" s="8"/>
      <c r="M381" s="218"/>
    </row>
    <row r="382" spans="1:13" s="38" customFormat="1" ht="17.25" thickBot="1" x14ac:dyDescent="0.25">
      <c r="A382" s="40"/>
      <c r="B382" s="414" t="s">
        <v>694</v>
      </c>
      <c r="C382" s="17"/>
      <c r="D382" s="43"/>
      <c r="E382" s="43"/>
      <c r="F382" s="43"/>
      <c r="G382" s="43"/>
      <c r="H382" s="43"/>
      <c r="I382" s="43"/>
      <c r="J382" s="43"/>
      <c r="K382" s="9"/>
      <c r="L382" s="8"/>
      <c r="M382" s="218"/>
    </row>
    <row r="383" spans="1:13" s="38" customFormat="1" ht="15" x14ac:dyDescent="0.2">
      <c r="A383" s="40">
        <f>A380+1</f>
        <v>293</v>
      </c>
      <c r="B383" s="198" t="s">
        <v>695</v>
      </c>
      <c r="C383" s="17" t="s">
        <v>11</v>
      </c>
      <c r="D383" s="43">
        <v>50</v>
      </c>
      <c r="E383" s="43"/>
      <c r="F383" s="43">
        <f t="shared" ref="F383:F386" si="157">SUM(D383:E383)</f>
        <v>50</v>
      </c>
      <c r="G383" s="43"/>
      <c r="H383" s="43">
        <f>F383*1.1</f>
        <v>55.000000000000007</v>
      </c>
      <c r="I383" s="43"/>
      <c r="J383" s="43">
        <f t="shared" ref="J383:J386" si="158">SUM(H383:I383)</f>
        <v>55.000000000000007</v>
      </c>
      <c r="K383" s="9">
        <f t="shared" ref="K383:K386" si="159">J383-F383</f>
        <v>5.0000000000000071</v>
      </c>
      <c r="L383" s="8">
        <f t="shared" ref="L383:L386" si="160">IF(F383="","NEW",K383/F383)</f>
        <v>0.10000000000000014</v>
      </c>
      <c r="M383" s="218"/>
    </row>
    <row r="384" spans="1:13" s="38" customFormat="1" ht="15" x14ac:dyDescent="0.2">
      <c r="A384" s="40">
        <f t="shared" ref="A384:A386" si="161">A383+1</f>
        <v>294</v>
      </c>
      <c r="B384" s="198" t="s">
        <v>696</v>
      </c>
      <c r="C384" s="17" t="s">
        <v>11</v>
      </c>
      <c r="D384" s="43">
        <v>150</v>
      </c>
      <c r="E384" s="43"/>
      <c r="F384" s="43">
        <f t="shared" si="157"/>
        <v>150</v>
      </c>
      <c r="G384" s="43"/>
      <c r="H384" s="43">
        <f>F384*1.1</f>
        <v>165</v>
      </c>
      <c r="I384" s="43"/>
      <c r="J384" s="43">
        <f t="shared" si="158"/>
        <v>165</v>
      </c>
      <c r="K384" s="9">
        <f t="shared" si="159"/>
        <v>15</v>
      </c>
      <c r="L384" s="8">
        <f t="shared" si="160"/>
        <v>0.1</v>
      </c>
      <c r="M384" s="218"/>
    </row>
    <row r="385" spans="1:13" s="38" customFormat="1" ht="15" x14ac:dyDescent="0.2">
      <c r="A385" s="40">
        <f t="shared" si="161"/>
        <v>295</v>
      </c>
      <c r="B385" s="198" t="s">
        <v>697</v>
      </c>
      <c r="C385" s="17" t="s">
        <v>11</v>
      </c>
      <c r="D385" s="43">
        <v>50</v>
      </c>
      <c r="E385" s="43"/>
      <c r="F385" s="43">
        <f t="shared" si="157"/>
        <v>50</v>
      </c>
      <c r="G385" s="43"/>
      <c r="H385" s="43">
        <f>F385*1.1</f>
        <v>55.000000000000007</v>
      </c>
      <c r="I385" s="43"/>
      <c r="J385" s="43">
        <f t="shared" si="158"/>
        <v>55.000000000000007</v>
      </c>
      <c r="K385" s="9">
        <f t="shared" si="159"/>
        <v>5.0000000000000071</v>
      </c>
      <c r="L385" s="8">
        <f t="shared" si="160"/>
        <v>0.10000000000000014</v>
      </c>
      <c r="M385" s="218"/>
    </row>
    <row r="386" spans="1:13" s="38" customFormat="1" ht="15" x14ac:dyDescent="0.2">
      <c r="A386" s="40">
        <f t="shared" si="161"/>
        <v>296</v>
      </c>
      <c r="B386" s="198" t="s">
        <v>698</v>
      </c>
      <c r="C386" s="17" t="s">
        <v>11</v>
      </c>
      <c r="D386" s="43">
        <v>150</v>
      </c>
      <c r="E386" s="43"/>
      <c r="F386" s="43">
        <f t="shared" si="157"/>
        <v>150</v>
      </c>
      <c r="G386" s="43"/>
      <c r="H386" s="43">
        <f>F386*1.1</f>
        <v>165</v>
      </c>
      <c r="I386" s="43"/>
      <c r="J386" s="43">
        <f t="shared" si="158"/>
        <v>165</v>
      </c>
      <c r="K386" s="9">
        <f t="shared" si="159"/>
        <v>15</v>
      </c>
      <c r="L386" s="8">
        <f t="shared" si="160"/>
        <v>0.1</v>
      </c>
      <c r="M386" s="218"/>
    </row>
    <row r="387" spans="1:13" s="38" customFormat="1" ht="17.25" thickBot="1" x14ac:dyDescent="0.25">
      <c r="A387" s="40"/>
      <c r="B387" s="414" t="s">
        <v>699</v>
      </c>
      <c r="C387" s="17"/>
      <c r="D387" s="43"/>
      <c r="E387" s="43"/>
      <c r="F387" s="43"/>
      <c r="G387" s="43"/>
      <c r="H387" s="43"/>
      <c r="I387" s="43"/>
      <c r="J387" s="43"/>
      <c r="K387" s="9"/>
      <c r="L387" s="8"/>
      <c r="M387" s="218"/>
    </row>
    <row r="388" spans="1:13" s="38" customFormat="1" ht="15" x14ac:dyDescent="0.2">
      <c r="A388" s="40">
        <f>A386+1</f>
        <v>297</v>
      </c>
      <c r="B388" s="198" t="s">
        <v>700</v>
      </c>
      <c r="C388" s="17" t="s">
        <v>11</v>
      </c>
      <c r="D388" s="43">
        <v>100</v>
      </c>
      <c r="E388" s="43"/>
      <c r="F388" s="43">
        <f t="shared" ref="F388:F389" si="162">SUM(D388:E388)</f>
        <v>100</v>
      </c>
      <c r="G388" s="43"/>
      <c r="H388" s="43">
        <f>F388*1.1</f>
        <v>110.00000000000001</v>
      </c>
      <c r="I388" s="43"/>
      <c r="J388" s="43">
        <f t="shared" ref="J388:J389" si="163">SUM(H388:I388)</f>
        <v>110.00000000000001</v>
      </c>
      <c r="K388" s="9">
        <f t="shared" ref="K388:K389" si="164">J388-F388</f>
        <v>10.000000000000014</v>
      </c>
      <c r="L388" s="8">
        <f t="shared" ref="L388:L389" si="165">IF(F388="","NEW",K388/F388)</f>
        <v>0.10000000000000014</v>
      </c>
      <c r="M388" s="218"/>
    </row>
    <row r="389" spans="1:13" s="38" customFormat="1" ht="15" x14ac:dyDescent="0.2">
      <c r="A389" s="40">
        <f t="shared" ref="A389" si="166">A388+1</f>
        <v>298</v>
      </c>
      <c r="B389" s="198" t="s">
        <v>701</v>
      </c>
      <c r="C389" s="17" t="s">
        <v>11</v>
      </c>
      <c r="D389" s="43">
        <v>100</v>
      </c>
      <c r="E389" s="43"/>
      <c r="F389" s="43">
        <f t="shared" si="162"/>
        <v>100</v>
      </c>
      <c r="G389" s="43"/>
      <c r="H389" s="43">
        <f>F389*1.1</f>
        <v>110.00000000000001</v>
      </c>
      <c r="I389" s="43"/>
      <c r="J389" s="43">
        <f t="shared" si="163"/>
        <v>110.00000000000001</v>
      </c>
      <c r="K389" s="9">
        <f t="shared" si="164"/>
        <v>10.000000000000014</v>
      </c>
      <c r="L389" s="8">
        <f t="shared" si="165"/>
        <v>0.10000000000000014</v>
      </c>
      <c r="M389" s="218"/>
    </row>
    <row r="390" spans="1:13" s="38" customFormat="1" ht="20.25" customHeight="1" x14ac:dyDescent="0.2">
      <c r="A390" s="239"/>
      <c r="B390" s="54"/>
      <c r="C390" s="54"/>
      <c r="D390" s="55"/>
      <c r="E390" s="55"/>
      <c r="F390" s="55"/>
      <c r="G390" s="55"/>
      <c r="H390" s="55"/>
      <c r="I390" s="55"/>
      <c r="J390" s="55"/>
      <c r="K390" s="56"/>
      <c r="L390" s="57"/>
    </row>
    <row r="391" spans="1:13" s="38" customFormat="1" ht="20.25" customHeight="1" x14ac:dyDescent="0.2">
      <c r="A391" s="240"/>
      <c r="B391" s="54"/>
      <c r="C391" s="54"/>
      <c r="D391" s="59"/>
      <c r="E391" s="59"/>
      <c r="F391" s="59"/>
      <c r="G391" s="59"/>
      <c r="H391" s="59"/>
      <c r="I391" s="59"/>
      <c r="J391" s="59"/>
      <c r="K391" s="56"/>
      <c r="L391" s="57"/>
    </row>
    <row r="392" spans="1:13" s="38" customFormat="1" ht="20.25" customHeight="1" x14ac:dyDescent="0.2">
      <c r="A392" s="239"/>
      <c r="B392" s="54"/>
      <c r="C392" s="54"/>
      <c r="D392" s="59"/>
      <c r="E392" s="59"/>
      <c r="F392" s="59"/>
      <c r="G392" s="59"/>
      <c r="H392" s="59"/>
      <c r="I392" s="59"/>
      <c r="J392" s="59"/>
      <c r="K392" s="56"/>
      <c r="L392" s="57"/>
    </row>
    <row r="393" spans="1:13" s="38" customFormat="1" ht="20.25" customHeight="1" x14ac:dyDescent="0.2">
      <c r="A393" s="239"/>
      <c r="B393" s="54"/>
      <c r="C393" s="54"/>
      <c r="D393" s="59"/>
      <c r="E393" s="59"/>
      <c r="F393" s="59"/>
      <c r="G393" s="59"/>
      <c r="H393" s="59"/>
      <c r="I393" s="59"/>
      <c r="J393" s="59"/>
      <c r="K393" s="56"/>
      <c r="L393" s="57"/>
    </row>
    <row r="394" spans="1:13" s="54" customFormat="1" ht="20.25" customHeight="1" x14ac:dyDescent="0.2">
      <c r="A394" s="239"/>
      <c r="D394" s="59"/>
      <c r="E394" s="59"/>
      <c r="F394" s="59"/>
      <c r="G394" s="59"/>
      <c r="H394" s="59"/>
      <c r="I394" s="59"/>
      <c r="J394" s="59"/>
      <c r="K394" s="56"/>
      <c r="L394" s="57"/>
      <c r="M394" s="38"/>
    </row>
    <row r="395" spans="1:13" s="54" customFormat="1" ht="20.25" customHeight="1" x14ac:dyDescent="0.2">
      <c r="A395" s="239"/>
      <c r="D395" s="59"/>
      <c r="E395" s="59"/>
      <c r="F395" s="59"/>
      <c r="G395" s="59"/>
      <c r="H395" s="59"/>
      <c r="I395" s="59"/>
      <c r="J395" s="59"/>
      <c r="K395" s="56"/>
      <c r="L395" s="57"/>
      <c r="M395" s="38"/>
    </row>
    <row r="396" spans="1:13" s="54" customFormat="1" ht="20.25" customHeight="1" x14ac:dyDescent="0.2">
      <c r="A396" s="239"/>
      <c r="D396" s="59"/>
      <c r="E396" s="59"/>
      <c r="F396" s="59"/>
      <c r="G396" s="59"/>
      <c r="H396" s="59"/>
      <c r="I396" s="59"/>
      <c r="J396" s="59"/>
      <c r="K396" s="56"/>
      <c r="L396" s="57"/>
      <c r="M396" s="38"/>
    </row>
  </sheetData>
  <mergeCells count="27">
    <mergeCell ref="D373:F373"/>
    <mergeCell ref="H373:J373"/>
    <mergeCell ref="D271:F271"/>
    <mergeCell ref="H271:J271"/>
    <mergeCell ref="D303:F303"/>
    <mergeCell ref="H303:J303"/>
    <mergeCell ref="B323:F323"/>
    <mergeCell ref="B306:F306"/>
    <mergeCell ref="D247:F247"/>
    <mergeCell ref="H247:J247"/>
    <mergeCell ref="D255:F255"/>
    <mergeCell ref="H255:J255"/>
    <mergeCell ref="D270:F270"/>
    <mergeCell ref="H270:J270"/>
    <mergeCell ref="D244:F244"/>
    <mergeCell ref="H244:J244"/>
    <mergeCell ref="A1:B1"/>
    <mergeCell ref="K1:L1"/>
    <mergeCell ref="D144:J144"/>
    <mergeCell ref="D145:J145"/>
    <mergeCell ref="D146:J146"/>
    <mergeCell ref="D147:J147"/>
    <mergeCell ref="D194:J194"/>
    <mergeCell ref="D240:F240"/>
    <mergeCell ref="H240:J240"/>
    <mergeCell ref="D243:F243"/>
    <mergeCell ref="H243:J243"/>
  </mergeCells>
  <conditionalFormatting sqref="L5:L111 L199:L209 L222:L228 L256:L261 L263:L268 L288:L292 L301:L302 L324:L332 L334:L335 L364:L389">
    <cfRule type="cellIs" dxfId="40" priority="126" operator="equal">
      <formula>"NEW"</formula>
    </cfRule>
  </conditionalFormatting>
  <conditionalFormatting sqref="L113:L137">
    <cfRule type="cellIs" dxfId="39" priority="125" operator="equal">
      <formula>"NEW"</formula>
    </cfRule>
  </conditionalFormatting>
  <conditionalFormatting sqref="L140:L142 L150:L158 L161:L162 L166:L177 L183:L188">
    <cfRule type="cellIs" dxfId="38" priority="124" operator="equal">
      <formula>"NEW"</formula>
    </cfRule>
  </conditionalFormatting>
  <conditionalFormatting sqref="L144:L148">
    <cfRule type="cellIs" dxfId="37" priority="117" operator="equal">
      <formula>"NEW"</formula>
    </cfRule>
  </conditionalFormatting>
  <conditionalFormatting sqref="L191">
    <cfRule type="cellIs" dxfId="36" priority="123" operator="equal">
      <formula>"NEW"</formula>
    </cfRule>
  </conditionalFormatting>
  <conditionalFormatting sqref="L211:L212 L215:L219 L230:L233">
    <cfRule type="cellIs" dxfId="35" priority="122" operator="equal">
      <formula>"NEW"</formula>
    </cfRule>
  </conditionalFormatting>
  <conditionalFormatting sqref="L235:L240">
    <cfRule type="cellIs" dxfId="34" priority="121" operator="equal">
      <formula>"NEW"</formula>
    </cfRule>
  </conditionalFormatting>
  <conditionalFormatting sqref="L245:L247">
    <cfRule type="cellIs" dxfId="33" priority="113" operator="equal">
      <formula>"NEW"</formula>
    </cfRule>
  </conditionalFormatting>
  <conditionalFormatting sqref="L250:L254">
    <cfRule type="cellIs" dxfId="32" priority="120" operator="equal">
      <formula>"NEW"</formula>
    </cfRule>
  </conditionalFormatting>
  <conditionalFormatting sqref="L276:L277 L280:L281 L284:L285 L296:L298">
    <cfRule type="cellIs" dxfId="31" priority="119" operator="equal">
      <formula>"NEW"</formula>
    </cfRule>
  </conditionalFormatting>
  <conditionalFormatting sqref="L308:L311">
    <cfRule type="cellIs" dxfId="30" priority="115" operator="equal">
      <formula>"NEW"</formula>
    </cfRule>
  </conditionalFormatting>
  <conditionalFormatting sqref="L313:L316">
    <cfRule type="cellIs" dxfId="29" priority="104" operator="equal">
      <formula>"NEW"</formula>
    </cfRule>
  </conditionalFormatting>
  <conditionalFormatting sqref="L318:L321">
    <cfRule type="cellIs" dxfId="28" priority="103" operator="equal">
      <formula>"NEW"</formula>
    </cfRule>
  </conditionalFormatting>
  <conditionalFormatting sqref="L338:L340 L343:L344 L347:L348 L353:L357 L361">
    <cfRule type="cellIs" dxfId="27" priority="118" operator="equal">
      <formula>"NEW"</formula>
    </cfRule>
  </conditionalFormatting>
  <dataValidations count="1">
    <dataValidation type="list" allowBlank="1" showInputMessage="1" showErrorMessage="1" sqref="C307:C322 C324:C389 C5:C305" xr:uid="{8FED3B92-B29F-4105-B779-C73C01B9F91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rowBreaks count="11" manualBreakCount="11">
    <brk id="22" max="13" man="1"/>
    <brk id="59" max="13" man="1"/>
    <brk id="95" max="13" man="1"/>
    <brk id="130" max="13" man="1"/>
    <brk id="163" max="13" man="1"/>
    <brk id="194" max="13" man="1"/>
    <brk id="232" max="13" man="1"/>
    <brk id="261" max="13" man="1"/>
    <brk id="292" max="13" man="1"/>
    <brk id="332" max="13" man="1"/>
    <brk id="364"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E52B-65DC-496A-8BBC-2CD0EB9B8498}">
  <dimension ref="A1:M63"/>
  <sheetViews>
    <sheetView zoomScale="70" zoomScaleNormal="70" zoomScaleSheetLayoutView="70" workbookViewId="0">
      <selection sqref="A1:B1"/>
    </sheetView>
  </sheetViews>
  <sheetFormatPr defaultColWidth="9.140625" defaultRowHeight="15" customHeight="1" x14ac:dyDescent="0.2"/>
  <cols>
    <col min="1" max="1" width="8.28515625" style="7" bestFit="1" customWidth="1"/>
    <col min="2" max="2" width="84.5703125" style="6" customWidth="1"/>
    <col min="3" max="3" width="23.85546875" style="182" customWidth="1"/>
    <col min="4" max="4" width="16" style="3" customWidth="1"/>
    <col min="5" max="5" width="12.28515625" style="3" customWidth="1"/>
    <col min="6" max="6" width="16.5703125" style="3" customWidth="1"/>
    <col min="7" max="7" width="3.140625" style="4" customWidth="1"/>
    <col min="8" max="8" width="16" style="3" customWidth="1"/>
    <col min="9" max="9" width="10.42578125" style="3" customWidth="1"/>
    <col min="10" max="10" width="16.5703125" style="3" customWidth="1"/>
    <col min="11" max="11" width="11.7109375" style="2" customWidth="1"/>
    <col min="12" max="12" width="10.28515625" style="2" customWidth="1"/>
    <col min="13" max="16384" width="9.140625" style="1"/>
  </cols>
  <sheetData>
    <row r="1" spans="1:12" s="65" customFormat="1" ht="78.75" thickBot="1" x14ac:dyDescent="0.35">
      <c r="A1" s="538" t="s">
        <v>321</v>
      </c>
      <c r="B1" s="606"/>
      <c r="C1" s="28" t="s">
        <v>1</v>
      </c>
      <c r="D1" s="28" t="s">
        <v>2</v>
      </c>
      <c r="E1" s="28" t="s">
        <v>3</v>
      </c>
      <c r="F1" s="28" t="s">
        <v>4</v>
      </c>
      <c r="G1" s="28"/>
      <c r="H1" s="28" t="s">
        <v>5</v>
      </c>
      <c r="I1" s="28" t="s">
        <v>3</v>
      </c>
      <c r="J1" s="28" t="s">
        <v>6</v>
      </c>
      <c r="K1" s="539" t="s">
        <v>7</v>
      </c>
      <c r="L1" s="539"/>
    </row>
    <row r="2" spans="1:12" ht="15" customHeight="1" thickTop="1" x14ac:dyDescent="0.2">
      <c r="A2" s="26"/>
      <c r="B2" s="26"/>
      <c r="C2" s="26"/>
      <c r="D2" s="24" t="s">
        <v>8</v>
      </c>
      <c r="E2" s="24" t="s">
        <v>8</v>
      </c>
      <c r="F2" s="24" t="s">
        <v>8</v>
      </c>
      <c r="G2" s="25"/>
      <c r="H2" s="24" t="s">
        <v>8</v>
      </c>
      <c r="I2" s="24" t="s">
        <v>8</v>
      </c>
      <c r="J2" s="24" t="s">
        <v>8</v>
      </c>
      <c r="K2" s="23" t="s">
        <v>8</v>
      </c>
      <c r="L2" s="22" t="s">
        <v>9</v>
      </c>
    </row>
    <row r="3" spans="1:12" ht="15" customHeight="1" thickBot="1" x14ac:dyDescent="0.25">
      <c r="A3" s="14"/>
      <c r="B3" s="395" t="s">
        <v>322</v>
      </c>
      <c r="C3" s="168"/>
      <c r="D3" s="10"/>
      <c r="E3" s="10"/>
      <c r="F3" s="10"/>
      <c r="G3" s="11"/>
      <c r="H3" s="10"/>
      <c r="I3" s="10"/>
      <c r="J3" s="10"/>
      <c r="K3" s="20"/>
      <c r="L3" s="20"/>
    </row>
    <row r="4" spans="1:12" ht="34.5" thickTop="1" thickBot="1" x14ac:dyDescent="0.25">
      <c r="A4" s="14"/>
      <c r="B4" s="411" t="s">
        <v>323</v>
      </c>
      <c r="C4" s="42"/>
      <c r="D4" s="10"/>
      <c r="E4" s="10"/>
      <c r="F4" s="10"/>
      <c r="G4" s="11"/>
      <c r="H4" s="10"/>
      <c r="I4" s="10"/>
      <c r="J4" s="10"/>
      <c r="K4" s="20"/>
      <c r="L4" s="20"/>
    </row>
    <row r="5" spans="1:12" ht="15" customHeight="1" x14ac:dyDescent="0.2">
      <c r="A5" s="14">
        <v>1</v>
      </c>
      <c r="B5" s="169" t="s">
        <v>324</v>
      </c>
      <c r="C5" s="17" t="s">
        <v>11</v>
      </c>
      <c r="D5" s="10">
        <v>320</v>
      </c>
      <c r="E5" s="170"/>
      <c r="F5" s="10">
        <f>SUM(D5:E5)</f>
        <v>320</v>
      </c>
      <c r="G5" s="16"/>
      <c r="H5" s="10">
        <v>350</v>
      </c>
      <c r="I5" s="170"/>
      <c r="J5" s="10">
        <f>SUM(H5:I5)</f>
        <v>350</v>
      </c>
      <c r="K5" s="44">
        <f>J5-F5</f>
        <v>30</v>
      </c>
      <c r="L5" s="8">
        <f>IF(F5="","NEW",K5/F5)</f>
        <v>9.375E-2</v>
      </c>
    </row>
    <row r="6" spans="1:12" ht="15" customHeight="1" x14ac:dyDescent="0.2">
      <c r="A6" s="14">
        <f>A5+1</f>
        <v>2</v>
      </c>
      <c r="B6" s="169" t="s">
        <v>325</v>
      </c>
      <c r="C6" s="17" t="s">
        <v>11</v>
      </c>
      <c r="D6" s="10">
        <v>550</v>
      </c>
      <c r="E6" s="170"/>
      <c r="F6" s="10">
        <f>SUM(D6:E6)</f>
        <v>550</v>
      </c>
      <c r="G6" s="16"/>
      <c r="H6" s="10">
        <v>600</v>
      </c>
      <c r="I6" s="170"/>
      <c r="J6" s="10">
        <f>SUM(H6:I6)</f>
        <v>600</v>
      </c>
      <c r="K6" s="44">
        <f>J6-F6</f>
        <v>50</v>
      </c>
      <c r="L6" s="8">
        <f>IF(F6="","NEW",K6/F6)</f>
        <v>9.0909090909090912E-2</v>
      </c>
    </row>
    <row r="7" spans="1:12" ht="15" customHeight="1" x14ac:dyDescent="0.2">
      <c r="A7" s="14">
        <f>A6+1</f>
        <v>3</v>
      </c>
      <c r="B7" s="169" t="s">
        <v>326</v>
      </c>
      <c r="C7" s="17" t="s">
        <v>11</v>
      </c>
      <c r="D7" s="10">
        <v>85</v>
      </c>
      <c r="E7" s="170"/>
      <c r="F7" s="10">
        <f>SUM(D7:E7)</f>
        <v>85</v>
      </c>
      <c r="G7" s="16"/>
      <c r="H7" s="10">
        <v>100</v>
      </c>
      <c r="I7" s="170"/>
      <c r="J7" s="10">
        <f>SUM(H7:I7)</f>
        <v>100</v>
      </c>
      <c r="K7" s="44">
        <f>J7-F7</f>
        <v>15</v>
      </c>
      <c r="L7" s="8">
        <f>IF(F7="","NEW",K7/F7)</f>
        <v>0.17647058823529413</v>
      </c>
    </row>
    <row r="8" spans="1:12" ht="15" customHeight="1" x14ac:dyDescent="0.2">
      <c r="A8" s="14"/>
      <c r="B8" s="171"/>
      <c r="C8" s="17"/>
      <c r="D8" s="10"/>
      <c r="E8" s="16"/>
      <c r="F8" s="10"/>
      <c r="G8" s="16"/>
      <c r="H8" s="10"/>
      <c r="I8" s="170"/>
      <c r="J8" s="10"/>
      <c r="K8" s="44"/>
      <c r="L8" s="8"/>
    </row>
    <row r="9" spans="1:12" ht="15" customHeight="1" thickBot="1" x14ac:dyDescent="0.25">
      <c r="A9" s="14"/>
      <c r="B9" s="397" t="s">
        <v>327</v>
      </c>
      <c r="C9" s="17"/>
      <c r="D9" s="10"/>
      <c r="E9" s="16"/>
      <c r="F9" s="10"/>
      <c r="G9" s="16"/>
      <c r="H9" s="10"/>
      <c r="I9" s="170"/>
      <c r="J9" s="10"/>
      <c r="K9" s="44"/>
      <c r="L9" s="8"/>
    </row>
    <row r="10" spans="1:12" ht="15" customHeight="1" x14ac:dyDescent="0.2">
      <c r="A10" s="14">
        <f>A7+1</f>
        <v>4</v>
      </c>
      <c r="B10" s="169" t="s">
        <v>324</v>
      </c>
      <c r="C10" s="17" t="s">
        <v>11</v>
      </c>
      <c r="D10" s="10">
        <v>180</v>
      </c>
      <c r="E10" s="170"/>
      <c r="F10" s="10">
        <f>SUM(D10:E10)</f>
        <v>180</v>
      </c>
      <c r="G10" s="16"/>
      <c r="H10" s="10">
        <v>200</v>
      </c>
      <c r="I10" s="170"/>
      <c r="J10" s="10">
        <f>SUM(H10:I10)</f>
        <v>200</v>
      </c>
      <c r="K10" s="44">
        <f>J10-F10</f>
        <v>20</v>
      </c>
      <c r="L10" s="8">
        <f>IF(F10="","NEW",K10/F10)</f>
        <v>0.1111111111111111</v>
      </c>
    </row>
    <row r="11" spans="1:12" ht="15" customHeight="1" x14ac:dyDescent="0.2">
      <c r="A11" s="14">
        <f>A10+1</f>
        <v>5</v>
      </c>
      <c r="B11" s="169" t="s">
        <v>325</v>
      </c>
      <c r="C11" s="17" t="s">
        <v>11</v>
      </c>
      <c r="D11" s="10">
        <v>360</v>
      </c>
      <c r="E11" s="170"/>
      <c r="F11" s="10">
        <f>SUM(D11:E11)</f>
        <v>360</v>
      </c>
      <c r="G11" s="16"/>
      <c r="H11" s="10">
        <v>400</v>
      </c>
      <c r="I11" s="170"/>
      <c r="J11" s="10">
        <f>SUM(H11:I11)</f>
        <v>400</v>
      </c>
      <c r="K11" s="44">
        <f>J11-F11</f>
        <v>40</v>
      </c>
      <c r="L11" s="8">
        <f>IF(F11="","NEW",K11/F11)</f>
        <v>0.1111111111111111</v>
      </c>
    </row>
    <row r="12" spans="1:12" ht="15" customHeight="1" x14ac:dyDescent="0.2">
      <c r="A12" s="14">
        <f>A11+1</f>
        <v>6</v>
      </c>
      <c r="B12" s="169" t="s">
        <v>326</v>
      </c>
      <c r="C12" s="17" t="s">
        <v>11</v>
      </c>
      <c r="D12" s="10">
        <v>50</v>
      </c>
      <c r="E12" s="170"/>
      <c r="F12" s="10">
        <f>SUM(D12:E12)</f>
        <v>50</v>
      </c>
      <c r="G12" s="16"/>
      <c r="H12" s="10">
        <v>55</v>
      </c>
      <c r="I12" s="170"/>
      <c r="J12" s="10">
        <f>SUM(H12:I12)</f>
        <v>55</v>
      </c>
      <c r="K12" s="44">
        <f>J12-F12</f>
        <v>5</v>
      </c>
      <c r="L12" s="8">
        <f>IF(F12="","NEW",K12/F12)</f>
        <v>0.1</v>
      </c>
    </row>
    <row r="13" spans="1:12" ht="15" customHeight="1" x14ac:dyDescent="0.2">
      <c r="A13" s="14"/>
      <c r="B13" s="171"/>
      <c r="C13" s="17"/>
      <c r="D13" s="10"/>
      <c r="E13" s="170"/>
      <c r="F13" s="10"/>
      <c r="G13" s="16"/>
      <c r="H13" s="10"/>
      <c r="I13" s="170"/>
      <c r="J13" s="10"/>
      <c r="K13" s="44"/>
      <c r="L13" s="8"/>
    </row>
    <row r="14" spans="1:12" ht="15" customHeight="1" thickBot="1" x14ac:dyDescent="0.25">
      <c r="A14" s="14"/>
      <c r="B14" s="397" t="s">
        <v>328</v>
      </c>
      <c r="C14" s="17"/>
      <c r="D14" s="10"/>
      <c r="E14" s="170"/>
      <c r="F14" s="10"/>
      <c r="G14" s="16"/>
      <c r="H14" s="10"/>
      <c r="I14" s="170"/>
      <c r="J14" s="10"/>
      <c r="K14" s="44"/>
      <c r="L14" s="8"/>
    </row>
    <row r="15" spans="1:12" ht="15" customHeight="1" x14ac:dyDescent="0.2">
      <c r="A15" s="14">
        <f>A12+1</f>
        <v>7</v>
      </c>
      <c r="B15" s="169" t="s">
        <v>324</v>
      </c>
      <c r="C15" s="17" t="s">
        <v>11</v>
      </c>
      <c r="D15" s="10">
        <v>120</v>
      </c>
      <c r="E15" s="170"/>
      <c r="F15" s="10">
        <f>SUM(D15:E15)</f>
        <v>120</v>
      </c>
      <c r="G15" s="16"/>
      <c r="H15" s="10">
        <v>130</v>
      </c>
      <c r="I15" s="170"/>
      <c r="J15" s="10">
        <f>SUM(H15:I15)</f>
        <v>130</v>
      </c>
      <c r="K15" s="44">
        <f>J15-F15</f>
        <v>10</v>
      </c>
      <c r="L15" s="8">
        <f>IF(F15="","NEW",K15/F15)</f>
        <v>8.3333333333333329E-2</v>
      </c>
    </row>
    <row r="16" spans="1:12" ht="15" customHeight="1" x14ac:dyDescent="0.2">
      <c r="A16" s="14">
        <f>A15+1</f>
        <v>8</v>
      </c>
      <c r="B16" s="169" t="s">
        <v>325</v>
      </c>
      <c r="C16" s="17" t="s">
        <v>11</v>
      </c>
      <c r="D16" s="10">
        <v>240</v>
      </c>
      <c r="E16" s="170"/>
      <c r="F16" s="10">
        <f>SUM(D16:E16)</f>
        <v>240</v>
      </c>
      <c r="G16" s="16"/>
      <c r="H16" s="10">
        <v>260</v>
      </c>
      <c r="I16" s="170"/>
      <c r="J16" s="10">
        <f>SUM(H16:I16)</f>
        <v>260</v>
      </c>
      <c r="K16" s="44">
        <f>J16-F16</f>
        <v>20</v>
      </c>
      <c r="L16" s="8">
        <f>IF(F16="","NEW",K16/F16)</f>
        <v>8.3333333333333329E-2</v>
      </c>
    </row>
    <row r="17" spans="1:12" ht="15" customHeight="1" x14ac:dyDescent="0.2">
      <c r="A17" s="14">
        <f>A16+1</f>
        <v>9</v>
      </c>
      <c r="B17" s="169" t="s">
        <v>326</v>
      </c>
      <c r="C17" s="17" t="s">
        <v>11</v>
      </c>
      <c r="D17" s="10">
        <v>35</v>
      </c>
      <c r="E17" s="170"/>
      <c r="F17" s="10">
        <f>SUM(D17:E17)</f>
        <v>35</v>
      </c>
      <c r="G17" s="16"/>
      <c r="H17" s="10">
        <v>40</v>
      </c>
      <c r="I17" s="170"/>
      <c r="J17" s="10">
        <f>SUM(H17:I17)</f>
        <v>40</v>
      </c>
      <c r="K17" s="44">
        <f>J17-F17</f>
        <v>5</v>
      </c>
      <c r="L17" s="8">
        <f>IF(F17="","NEW",K17/F17)</f>
        <v>0.14285714285714285</v>
      </c>
    </row>
    <row r="18" spans="1:12" x14ac:dyDescent="0.2">
      <c r="A18" s="14">
        <f>A17+1</f>
        <v>10</v>
      </c>
      <c r="B18" s="169" t="s">
        <v>329</v>
      </c>
      <c r="C18" s="17" t="s">
        <v>11</v>
      </c>
      <c r="D18" s="10">
        <v>75</v>
      </c>
      <c r="E18" s="170"/>
      <c r="F18" s="10">
        <f>SUM(D18:E18)</f>
        <v>75</v>
      </c>
      <c r="G18" s="16"/>
      <c r="H18" s="10">
        <v>85</v>
      </c>
      <c r="I18" s="170"/>
      <c r="J18" s="10">
        <f>SUM(H18:I18)</f>
        <v>85</v>
      </c>
      <c r="K18" s="44">
        <f>J18-F18</f>
        <v>10</v>
      </c>
      <c r="L18" s="8">
        <f>IF(F18="","NEW",K18/F18)</f>
        <v>0.13333333333333333</v>
      </c>
    </row>
    <row r="19" spans="1:12" ht="15" customHeight="1" x14ac:dyDescent="0.2">
      <c r="A19" s="14"/>
      <c r="B19" s="171"/>
      <c r="C19" s="17"/>
      <c r="D19" s="10"/>
      <c r="E19" s="16"/>
      <c r="F19" s="10"/>
      <c r="G19" s="16"/>
      <c r="H19" s="10"/>
      <c r="I19" s="170"/>
      <c r="J19" s="10"/>
      <c r="K19" s="172"/>
      <c r="L19" s="8"/>
    </row>
    <row r="20" spans="1:12" ht="15" customHeight="1" thickBot="1" x14ac:dyDescent="0.25">
      <c r="A20" s="14"/>
      <c r="B20" s="397" t="s">
        <v>330</v>
      </c>
      <c r="C20" s="17"/>
      <c r="D20" s="10"/>
      <c r="E20" s="16"/>
      <c r="F20" s="10"/>
      <c r="G20" s="16"/>
      <c r="H20" s="10"/>
      <c r="I20" s="170"/>
      <c r="J20" s="10"/>
      <c r="K20" s="172"/>
      <c r="L20" s="8"/>
    </row>
    <row r="21" spans="1:12" ht="15" customHeight="1" x14ac:dyDescent="0.2">
      <c r="A21" s="14">
        <f>A18+1</f>
        <v>11</v>
      </c>
      <c r="B21" s="169" t="s">
        <v>324</v>
      </c>
      <c r="C21" s="17" t="s">
        <v>11</v>
      </c>
      <c r="D21" s="10">
        <v>70</v>
      </c>
      <c r="E21" s="16"/>
      <c r="F21" s="10">
        <f>SUM(D21:E21)</f>
        <v>70</v>
      </c>
      <c r="G21" s="16"/>
      <c r="H21" s="10">
        <v>80</v>
      </c>
      <c r="I21" s="170"/>
      <c r="J21" s="10">
        <f>SUM(H21:I21)</f>
        <v>80</v>
      </c>
      <c r="K21" s="44">
        <f>J21-F21</f>
        <v>10</v>
      </c>
      <c r="L21" s="8">
        <f>IF(F21="","NEW",K21/F21)</f>
        <v>0.14285714285714285</v>
      </c>
    </row>
    <row r="22" spans="1:12" ht="15" customHeight="1" x14ac:dyDescent="0.2">
      <c r="A22" s="14">
        <f>A21+1</f>
        <v>12</v>
      </c>
      <c r="B22" s="169" t="s">
        <v>325</v>
      </c>
      <c r="C22" s="17" t="s">
        <v>11</v>
      </c>
      <c r="D22" s="10">
        <v>140</v>
      </c>
      <c r="E22" s="16"/>
      <c r="F22" s="10">
        <f>SUM(D22:E22)</f>
        <v>140</v>
      </c>
      <c r="G22" s="16"/>
      <c r="H22" s="10">
        <v>160</v>
      </c>
      <c r="I22" s="170"/>
      <c r="J22" s="10">
        <f>SUM(H22:I22)</f>
        <v>160</v>
      </c>
      <c r="K22" s="44">
        <f>J22-F22</f>
        <v>20</v>
      </c>
      <c r="L22" s="8">
        <f>IF(F22="","NEW",K22/F22)</f>
        <v>0.14285714285714285</v>
      </c>
    </row>
    <row r="23" spans="1:12" ht="15" customHeight="1" x14ac:dyDescent="0.2">
      <c r="A23" s="14">
        <f>A22+1</f>
        <v>13</v>
      </c>
      <c r="B23" s="169" t="s">
        <v>326</v>
      </c>
      <c r="C23" s="17" t="s">
        <v>11</v>
      </c>
      <c r="D23" s="10">
        <v>25</v>
      </c>
      <c r="E23" s="88"/>
      <c r="F23" s="10">
        <f>SUM(D23:E23)</f>
        <v>25</v>
      </c>
      <c r="G23" s="16"/>
      <c r="H23" s="10">
        <v>30</v>
      </c>
      <c r="I23" s="170"/>
      <c r="J23" s="10">
        <f>SUM(H23:I23)</f>
        <v>30</v>
      </c>
      <c r="K23" s="44">
        <f>J23-F23</f>
        <v>5</v>
      </c>
      <c r="L23" s="8">
        <f>IF(F23="","NEW",K23/F23)</f>
        <v>0.2</v>
      </c>
    </row>
    <row r="24" spans="1:12" x14ac:dyDescent="0.2">
      <c r="A24" s="14">
        <f>A23+1</f>
        <v>14</v>
      </c>
      <c r="B24" s="169" t="s">
        <v>329</v>
      </c>
      <c r="C24" s="17" t="s">
        <v>11</v>
      </c>
      <c r="D24" s="10">
        <v>50</v>
      </c>
      <c r="E24" s="170"/>
      <c r="F24" s="10">
        <f>SUM(D24:E24)</f>
        <v>50</v>
      </c>
      <c r="G24" s="16"/>
      <c r="H24" s="10">
        <v>60</v>
      </c>
      <c r="I24" s="170"/>
      <c r="J24" s="10">
        <f>SUM(H24:I24)</f>
        <v>60</v>
      </c>
      <c r="K24" s="44">
        <f>J24-F24</f>
        <v>10</v>
      </c>
      <c r="L24" s="8">
        <f>IF(F24="","NEW",K24/F24)</f>
        <v>0.2</v>
      </c>
    </row>
    <row r="25" spans="1:12" ht="15" customHeight="1" x14ac:dyDescent="0.2">
      <c r="A25" s="14"/>
      <c r="B25" s="171"/>
      <c r="C25" s="17"/>
      <c r="D25" s="10"/>
      <c r="E25" s="16"/>
      <c r="F25" s="10"/>
      <c r="G25" s="16"/>
      <c r="H25" s="10"/>
      <c r="I25" s="170"/>
      <c r="J25" s="10"/>
      <c r="K25" s="172"/>
      <c r="L25" s="8"/>
    </row>
    <row r="26" spans="1:12" ht="15" customHeight="1" thickBot="1" x14ac:dyDescent="0.25">
      <c r="A26" s="14"/>
      <c r="B26" s="397" t="s">
        <v>331</v>
      </c>
      <c r="C26" s="17"/>
      <c r="D26" s="10"/>
      <c r="E26" s="16"/>
      <c r="F26" s="10"/>
      <c r="G26" s="16"/>
      <c r="H26" s="10"/>
      <c r="I26" s="170"/>
      <c r="J26" s="10"/>
      <c r="K26" s="172"/>
      <c r="L26" s="8"/>
    </row>
    <row r="27" spans="1:12" x14ac:dyDescent="0.2">
      <c r="A27" s="14">
        <f>A24+1</f>
        <v>15</v>
      </c>
      <c r="B27" s="169" t="s">
        <v>324</v>
      </c>
      <c r="C27" s="17" t="s">
        <v>11</v>
      </c>
      <c r="D27" s="10">
        <v>45</v>
      </c>
      <c r="E27" s="173"/>
      <c r="F27" s="10">
        <f>SUM(D27:E27)</f>
        <v>45</v>
      </c>
      <c r="G27" s="16"/>
      <c r="H27" s="10">
        <v>50</v>
      </c>
      <c r="I27" s="170"/>
      <c r="J27" s="10">
        <f>SUM(H27:I27)</f>
        <v>50</v>
      </c>
      <c r="K27" s="44">
        <f>J27-F27</f>
        <v>5</v>
      </c>
      <c r="L27" s="8">
        <f>IF(F27="","NEW",K27/F27)</f>
        <v>0.1111111111111111</v>
      </c>
    </row>
    <row r="28" spans="1:12" x14ac:dyDescent="0.2">
      <c r="A28" s="14">
        <f>A27+1</f>
        <v>16</v>
      </c>
      <c r="B28" s="169" t="s">
        <v>325</v>
      </c>
      <c r="C28" s="17" t="s">
        <v>11</v>
      </c>
      <c r="D28" s="10">
        <v>90</v>
      </c>
      <c r="E28" s="173"/>
      <c r="F28" s="10">
        <f>SUM(D28:E28)</f>
        <v>90</v>
      </c>
      <c r="G28" s="16"/>
      <c r="H28" s="10">
        <v>95</v>
      </c>
      <c r="I28" s="170"/>
      <c r="J28" s="10">
        <f>SUM(H28:I28)</f>
        <v>95</v>
      </c>
      <c r="K28" s="44">
        <f>J28-F28</f>
        <v>5</v>
      </c>
      <c r="L28" s="8">
        <f>IF(F28="","NEW",K28/F28)</f>
        <v>5.5555555555555552E-2</v>
      </c>
    </row>
    <row r="29" spans="1:12" ht="15" customHeight="1" x14ac:dyDescent="0.2">
      <c r="A29" s="14">
        <f>A28+1</f>
        <v>17</v>
      </c>
      <c r="B29" s="169" t="s">
        <v>326</v>
      </c>
      <c r="C29" s="17" t="s">
        <v>11</v>
      </c>
      <c r="D29" s="10">
        <v>15</v>
      </c>
      <c r="E29" s="88"/>
      <c r="F29" s="10">
        <f>SUM(D29:E29)</f>
        <v>15</v>
      </c>
      <c r="G29" s="16"/>
      <c r="H29" s="10">
        <v>20</v>
      </c>
      <c r="I29" s="170"/>
      <c r="J29" s="10">
        <f>SUM(H29:I29)</f>
        <v>20</v>
      </c>
      <c r="K29" s="44">
        <f>J29-F29</f>
        <v>5</v>
      </c>
      <c r="L29" s="8">
        <f>IF(F29="","NEW",K29/F29)</f>
        <v>0.33333333333333331</v>
      </c>
    </row>
    <row r="30" spans="1:12" ht="15" customHeight="1" x14ac:dyDescent="0.2">
      <c r="A30" s="14"/>
      <c r="B30" s="169"/>
      <c r="C30" s="17"/>
      <c r="D30" s="10"/>
      <c r="E30" s="16"/>
      <c r="F30" s="10"/>
      <c r="G30" s="16"/>
      <c r="H30" s="10"/>
      <c r="I30" s="170"/>
      <c r="J30" s="10"/>
      <c r="K30" s="44"/>
      <c r="L30" s="8"/>
    </row>
    <row r="31" spans="1:12" ht="15" customHeight="1" thickBot="1" x14ac:dyDescent="0.25">
      <c r="A31" s="14"/>
      <c r="B31" s="397" t="s">
        <v>332</v>
      </c>
      <c r="C31" s="17"/>
      <c r="D31" s="10"/>
      <c r="E31" s="16"/>
      <c r="F31" s="10"/>
      <c r="G31" s="16"/>
      <c r="H31" s="10"/>
      <c r="I31" s="170"/>
      <c r="J31" s="10"/>
      <c r="K31" s="44"/>
      <c r="L31" s="8"/>
    </row>
    <row r="32" spans="1:12" ht="15" customHeight="1" x14ac:dyDescent="0.2">
      <c r="A32" s="14">
        <f>A29+1</f>
        <v>18</v>
      </c>
      <c r="B32" s="169" t="s">
        <v>333</v>
      </c>
      <c r="C32" s="17" t="s">
        <v>11</v>
      </c>
      <c r="D32" s="10">
        <v>25</v>
      </c>
      <c r="E32" s="16"/>
      <c r="F32" s="10">
        <f>SUM(D32:E32)</f>
        <v>25</v>
      </c>
      <c r="G32" s="16"/>
      <c r="H32" s="10">
        <v>30</v>
      </c>
      <c r="I32" s="170"/>
      <c r="J32" s="10">
        <f>SUM(H32:I32)</f>
        <v>30</v>
      </c>
      <c r="K32" s="44">
        <f>J32-F32</f>
        <v>5</v>
      </c>
      <c r="L32" s="8">
        <f>IF(F32="","NEW",K32/F32)</f>
        <v>0.2</v>
      </c>
    </row>
    <row r="33" spans="1:12" ht="15" customHeight="1" x14ac:dyDescent="0.2">
      <c r="A33" s="14">
        <f>A32+1</f>
        <v>19</v>
      </c>
      <c r="B33" s="169" t="s">
        <v>334</v>
      </c>
      <c r="C33" s="17" t="s">
        <v>11</v>
      </c>
      <c r="D33" s="10">
        <v>45</v>
      </c>
      <c r="E33" s="16"/>
      <c r="F33" s="10">
        <f>SUM(D33:E33)</f>
        <v>45</v>
      </c>
      <c r="G33" s="16"/>
      <c r="H33" s="10">
        <v>50</v>
      </c>
      <c r="I33" s="170"/>
      <c r="J33" s="10">
        <f>SUM(H33:I33)</f>
        <v>50</v>
      </c>
      <c r="K33" s="44">
        <f>J33-F33</f>
        <v>5</v>
      </c>
      <c r="L33" s="8">
        <f>IF(F33="","NEW",K33/F33)</f>
        <v>0.1111111111111111</v>
      </c>
    </row>
    <row r="34" spans="1:12" ht="15" customHeight="1" x14ac:dyDescent="0.2">
      <c r="A34" s="14">
        <f>A33+1</f>
        <v>20</v>
      </c>
      <c r="B34" s="169" t="s">
        <v>335</v>
      </c>
      <c r="C34" s="17" t="s">
        <v>11</v>
      </c>
      <c r="D34" s="10">
        <v>70</v>
      </c>
      <c r="E34" s="16"/>
      <c r="F34" s="10">
        <f>SUM(D34:E34)</f>
        <v>70</v>
      </c>
      <c r="G34" s="16"/>
      <c r="H34" s="10">
        <v>75</v>
      </c>
      <c r="I34" s="170"/>
      <c r="J34" s="10">
        <f>SUM(H34:I34)</f>
        <v>75</v>
      </c>
      <c r="K34" s="44">
        <f>J34-F34</f>
        <v>5</v>
      </c>
      <c r="L34" s="8">
        <f>IF(F34="","NEW",K34/F34)</f>
        <v>7.1428571428571425E-2</v>
      </c>
    </row>
    <row r="35" spans="1:12" ht="15" customHeight="1" x14ac:dyDescent="0.2">
      <c r="A35" s="14"/>
      <c r="B35" s="169"/>
      <c r="C35" s="17"/>
      <c r="D35" s="10"/>
      <c r="E35" s="16"/>
      <c r="F35" s="10"/>
      <c r="G35" s="16"/>
      <c r="H35" s="10"/>
      <c r="I35" s="170"/>
      <c r="J35" s="10"/>
      <c r="K35" s="44"/>
      <c r="L35" s="8"/>
    </row>
    <row r="36" spans="1:12" ht="15" customHeight="1" thickBot="1" x14ac:dyDescent="0.25">
      <c r="A36" s="14"/>
      <c r="B36" s="397" t="s">
        <v>1522</v>
      </c>
      <c r="C36" s="17"/>
      <c r="D36" s="10"/>
      <c r="E36" s="16"/>
      <c r="F36" s="10"/>
      <c r="G36" s="16"/>
      <c r="H36" s="10"/>
      <c r="I36" s="170"/>
      <c r="J36" s="10"/>
      <c r="K36" s="172"/>
      <c r="L36" s="8"/>
    </row>
    <row r="37" spans="1:12" ht="15" customHeight="1" x14ac:dyDescent="0.2">
      <c r="A37" s="14">
        <f>A34+1</f>
        <v>21</v>
      </c>
      <c r="B37" s="13" t="s">
        <v>336</v>
      </c>
      <c r="C37" s="17" t="s">
        <v>11</v>
      </c>
      <c r="D37" s="10">
        <v>25</v>
      </c>
      <c r="E37" s="16">
        <f>ROUND(D37*0.2,2)</f>
        <v>5</v>
      </c>
      <c r="F37" s="10">
        <f>SUM(D37:E37)</f>
        <v>30</v>
      </c>
      <c r="G37" s="16"/>
      <c r="H37" s="10">
        <v>50</v>
      </c>
      <c r="I37" s="16">
        <f>ROUND(H37*0.2,2)</f>
        <v>10</v>
      </c>
      <c r="J37" s="10">
        <f>SUM(H37:I37)</f>
        <v>60</v>
      </c>
      <c r="K37" s="44">
        <f>J37-F37</f>
        <v>30</v>
      </c>
      <c r="L37" s="8">
        <f>IF(F37="","NEW",K37/F37)</f>
        <v>1</v>
      </c>
    </row>
    <row r="38" spans="1:12" x14ac:dyDescent="0.2">
      <c r="A38" s="14">
        <f t="shared" ref="A38:A40" si="0">A37+1</f>
        <v>22</v>
      </c>
      <c r="B38" s="175" t="s">
        <v>337</v>
      </c>
      <c r="C38" s="17" t="s">
        <v>11</v>
      </c>
      <c r="D38" s="174" t="s">
        <v>338</v>
      </c>
      <c r="E38" s="16"/>
      <c r="F38" s="174" t="s">
        <v>338</v>
      </c>
      <c r="G38" s="16"/>
      <c r="H38" s="174" t="s">
        <v>338</v>
      </c>
      <c r="I38" s="16"/>
      <c r="J38" s="174" t="s">
        <v>338</v>
      </c>
      <c r="K38" s="44"/>
      <c r="L38" s="8"/>
    </row>
    <row r="39" spans="1:12" x14ac:dyDescent="0.2">
      <c r="A39" s="14">
        <f t="shared" si="0"/>
        <v>23</v>
      </c>
      <c r="B39" s="175" t="s">
        <v>339</v>
      </c>
      <c r="C39" s="17" t="s">
        <v>11</v>
      </c>
      <c r="D39" s="174" t="s">
        <v>338</v>
      </c>
      <c r="E39" s="16"/>
      <c r="F39" s="174" t="s">
        <v>338</v>
      </c>
      <c r="G39" s="16"/>
      <c r="H39" s="174" t="s">
        <v>338</v>
      </c>
      <c r="I39" s="16"/>
      <c r="J39" s="174" t="s">
        <v>338</v>
      </c>
      <c r="K39" s="44"/>
      <c r="L39" s="8"/>
    </row>
    <row r="40" spans="1:12" x14ac:dyDescent="0.2">
      <c r="A40" s="14">
        <f t="shared" si="0"/>
        <v>24</v>
      </c>
      <c r="B40" s="175" t="s">
        <v>340</v>
      </c>
      <c r="C40" s="17" t="s">
        <v>11</v>
      </c>
      <c r="D40" s="174">
        <v>100</v>
      </c>
      <c r="E40" s="16">
        <f>ROUND(D40*0.2,2)</f>
        <v>20</v>
      </c>
      <c r="F40" s="10">
        <f>SUM(D40:E40)</f>
        <v>120</v>
      </c>
      <c r="G40" s="16"/>
      <c r="H40" s="174">
        <v>150</v>
      </c>
      <c r="I40" s="16">
        <f>ROUND(H40*0.2,2)</f>
        <v>30</v>
      </c>
      <c r="J40" s="10">
        <f>SUM(H40:I40)</f>
        <v>180</v>
      </c>
      <c r="K40" s="44">
        <f>J40-F40</f>
        <v>60</v>
      </c>
      <c r="L40" s="8">
        <f>IF(F40="","NEW",K40/F40)</f>
        <v>0.5</v>
      </c>
    </row>
    <row r="41" spans="1:12" x14ac:dyDescent="0.2">
      <c r="A41" s="14"/>
      <c r="B41" s="176"/>
      <c r="C41" s="17"/>
      <c r="D41" s="174"/>
      <c r="E41" s="16"/>
      <c r="F41" s="174"/>
      <c r="G41" s="16"/>
      <c r="H41" s="174"/>
      <c r="I41" s="16"/>
      <c r="J41" s="174"/>
      <c r="K41" s="44"/>
      <c r="L41" s="8"/>
    </row>
    <row r="42" spans="1:12" ht="15" customHeight="1" thickBot="1" x14ac:dyDescent="0.25">
      <c r="A42" s="177"/>
      <c r="B42" s="397" t="s">
        <v>341</v>
      </c>
      <c r="C42" s="17"/>
      <c r="D42" s="10"/>
      <c r="E42" s="10"/>
      <c r="F42" s="10"/>
      <c r="G42" s="10"/>
      <c r="H42" s="10"/>
      <c r="I42" s="10"/>
      <c r="J42" s="10"/>
      <c r="K42" s="20"/>
      <c r="L42" s="8"/>
    </row>
    <row r="43" spans="1:12" x14ac:dyDescent="0.2">
      <c r="A43" s="14">
        <f>A40+1</f>
        <v>25</v>
      </c>
      <c r="B43" s="175" t="s">
        <v>342</v>
      </c>
      <c r="C43" s="17" t="s">
        <v>11</v>
      </c>
      <c r="D43" s="10">
        <v>90</v>
      </c>
      <c r="E43" s="10"/>
      <c r="F43" s="10">
        <f>D43+E43</f>
        <v>90</v>
      </c>
      <c r="G43" s="10"/>
      <c r="H43" s="10">
        <v>90</v>
      </c>
      <c r="I43" s="10"/>
      <c r="J43" s="10">
        <f>H43+I43</f>
        <v>90</v>
      </c>
      <c r="K43" s="44">
        <f>J43-F43</f>
        <v>0</v>
      </c>
      <c r="L43" s="8">
        <f>IF(F43="","NEW",K43/F43)</f>
        <v>0</v>
      </c>
    </row>
    <row r="44" spans="1:12" x14ac:dyDescent="0.2">
      <c r="A44" s="14">
        <f>A43+1</f>
        <v>26</v>
      </c>
      <c r="B44" s="175" t="s">
        <v>343</v>
      </c>
      <c r="C44" s="17" t="s">
        <v>11</v>
      </c>
      <c r="D44" s="10">
        <v>180</v>
      </c>
      <c r="E44" s="10"/>
      <c r="F44" s="10">
        <f>D44+E44</f>
        <v>180</v>
      </c>
      <c r="G44" s="10"/>
      <c r="H44" s="10">
        <v>180</v>
      </c>
      <c r="I44" s="10"/>
      <c r="J44" s="10">
        <f>H44+I44</f>
        <v>180</v>
      </c>
      <c r="K44" s="44">
        <f>J44-F44</f>
        <v>0</v>
      </c>
      <c r="L44" s="8">
        <f>IF(F44="","NEW",K44/F44)</f>
        <v>0</v>
      </c>
    </row>
    <row r="45" spans="1:12" x14ac:dyDescent="0.2">
      <c r="A45" s="14">
        <f>A44+1</f>
        <v>27</v>
      </c>
      <c r="B45" s="175" t="s">
        <v>344</v>
      </c>
      <c r="C45" s="17" t="s">
        <v>11</v>
      </c>
      <c r="D45" s="10">
        <v>120</v>
      </c>
      <c r="E45" s="10"/>
      <c r="F45" s="10">
        <f>D45+E45</f>
        <v>120</v>
      </c>
      <c r="G45" s="10"/>
      <c r="H45" s="10">
        <v>120</v>
      </c>
      <c r="I45" s="10"/>
      <c r="J45" s="10">
        <f>H45+I45</f>
        <v>120</v>
      </c>
      <c r="K45" s="44">
        <f>J45-F45</f>
        <v>0</v>
      </c>
      <c r="L45" s="8">
        <f>IF(F45="","NEW",K45/F45)</f>
        <v>0</v>
      </c>
    </row>
    <row r="46" spans="1:12" x14ac:dyDescent="0.2">
      <c r="A46" s="14">
        <f>A45+1</f>
        <v>28</v>
      </c>
      <c r="B46" s="175" t="s">
        <v>345</v>
      </c>
      <c r="C46" s="17" t="s">
        <v>11</v>
      </c>
      <c r="D46" s="10">
        <v>240</v>
      </c>
      <c r="E46" s="10"/>
      <c r="F46" s="10">
        <f>D46+E46</f>
        <v>240</v>
      </c>
      <c r="G46" s="10"/>
      <c r="H46" s="10">
        <v>240</v>
      </c>
      <c r="I46" s="10"/>
      <c r="J46" s="10">
        <f>H46+I46</f>
        <v>240</v>
      </c>
      <c r="K46" s="44">
        <f>J46-F46</f>
        <v>0</v>
      </c>
      <c r="L46" s="8">
        <f>IF(F46="","NEW",K46/F46)</f>
        <v>0</v>
      </c>
    </row>
    <row r="47" spans="1:12" ht="15" customHeight="1" x14ac:dyDescent="0.2">
      <c r="A47" s="14"/>
      <c r="B47" s="13"/>
      <c r="C47" s="17"/>
      <c r="D47" s="16"/>
      <c r="E47" s="16"/>
      <c r="F47" s="16"/>
      <c r="G47" s="16"/>
      <c r="H47" s="16"/>
      <c r="I47" s="16"/>
      <c r="J47" s="16"/>
      <c r="K47" s="172"/>
      <c r="L47" s="8"/>
    </row>
    <row r="48" spans="1:12" s="341" customFormat="1" ht="18.75" thickBot="1" x14ac:dyDescent="0.25">
      <c r="A48" s="74"/>
      <c r="B48" s="395" t="s">
        <v>346</v>
      </c>
      <c r="C48" s="87"/>
      <c r="D48" s="178"/>
      <c r="E48" s="178"/>
      <c r="F48" s="178"/>
      <c r="G48" s="179"/>
      <c r="H48" s="178"/>
      <c r="I48" s="178"/>
      <c r="J48" s="178"/>
      <c r="K48" s="180"/>
      <c r="L48" s="90"/>
    </row>
    <row r="49" spans="1:13" s="341" customFormat="1" ht="15.75" thickTop="1" x14ac:dyDescent="0.2">
      <c r="A49" s="14">
        <f>A46+1</f>
        <v>29</v>
      </c>
      <c r="B49" s="357" t="s">
        <v>347</v>
      </c>
      <c r="C49" s="17" t="s">
        <v>11</v>
      </c>
      <c r="D49" s="16">
        <v>770</v>
      </c>
      <c r="E49" s="16"/>
      <c r="F49" s="16">
        <f>SUM(D49:E49)</f>
        <v>770</v>
      </c>
      <c r="G49" s="16"/>
      <c r="H49" s="16">
        <v>845</v>
      </c>
      <c r="I49" s="16"/>
      <c r="J49" s="16">
        <f>SUM(H49:I49)</f>
        <v>845</v>
      </c>
      <c r="K49" s="9">
        <f>J49-F49</f>
        <v>75</v>
      </c>
      <c r="L49" s="8">
        <f>IF(F49="","NEW",K49/F49)</f>
        <v>9.7402597402597407E-2</v>
      </c>
    </row>
    <row r="50" spans="1:13" s="341" customFormat="1" x14ac:dyDescent="0.2">
      <c r="A50" s="358">
        <f>1+A49</f>
        <v>30</v>
      </c>
      <c r="B50" s="357" t="s">
        <v>348</v>
      </c>
      <c r="C50" s="17" t="s">
        <v>11</v>
      </c>
      <c r="D50" s="16">
        <v>880</v>
      </c>
      <c r="E50" s="16"/>
      <c r="F50" s="16">
        <f>SUM(D50:E50)</f>
        <v>880</v>
      </c>
      <c r="G50" s="16"/>
      <c r="H50" s="16">
        <v>970</v>
      </c>
      <c r="I50" s="16"/>
      <c r="J50" s="16">
        <f>SUM(H50:I50)</f>
        <v>970</v>
      </c>
      <c r="K50" s="9">
        <f>J50-F50</f>
        <v>90</v>
      </c>
      <c r="L50" s="8">
        <f>IF(F50="","NEW",K50/F50)</f>
        <v>0.10227272727272728</v>
      </c>
    </row>
    <row r="51" spans="1:13" s="341" customFormat="1" x14ac:dyDescent="0.2">
      <c r="A51" s="74">
        <f>A50+1</f>
        <v>31</v>
      </c>
      <c r="B51" s="357" t="s">
        <v>349</v>
      </c>
      <c r="C51" s="17" t="s">
        <v>11</v>
      </c>
      <c r="D51" s="16">
        <v>55</v>
      </c>
      <c r="E51" s="16"/>
      <c r="F51" s="16">
        <f>SUM(D51:E51)</f>
        <v>55</v>
      </c>
      <c r="G51" s="16"/>
      <c r="H51" s="16">
        <v>50</v>
      </c>
      <c r="I51" s="16"/>
      <c r="J51" s="16">
        <f>SUM(H51:I51)</f>
        <v>50</v>
      </c>
      <c r="K51" s="9">
        <f>J51-F51</f>
        <v>-5</v>
      </c>
      <c r="L51" s="8">
        <f>IF(F51="","NEW",K51/F51)</f>
        <v>-9.0909090909090912E-2</v>
      </c>
    </row>
    <row r="52" spans="1:13" s="182" customFormat="1" ht="15" customHeight="1" x14ac:dyDescent="0.2">
      <c r="A52" s="7"/>
      <c r="B52" s="6"/>
      <c r="D52" s="3"/>
      <c r="E52" s="1"/>
      <c r="F52" s="3"/>
      <c r="G52" s="4"/>
      <c r="H52" s="3"/>
      <c r="I52" s="3"/>
      <c r="J52" s="3"/>
      <c r="K52" s="2"/>
      <c r="L52" s="2"/>
      <c r="M52" s="1"/>
    </row>
    <row r="53" spans="1:13" s="182" customFormat="1" ht="15" customHeight="1" x14ac:dyDescent="0.2">
      <c r="A53" s="7"/>
      <c r="B53" s="6"/>
      <c r="D53" s="3"/>
      <c r="E53" s="1"/>
      <c r="F53" s="3"/>
      <c r="G53" s="4"/>
      <c r="H53" s="3"/>
      <c r="I53" s="3"/>
      <c r="J53" s="3"/>
      <c r="K53" s="2"/>
      <c r="L53" s="2"/>
      <c r="M53" s="1"/>
    </row>
    <row r="54" spans="1:13" s="182" customFormat="1" ht="15" customHeight="1" x14ac:dyDescent="0.2">
      <c r="A54" s="7"/>
      <c r="B54" s="6"/>
      <c r="D54" s="3"/>
      <c r="E54" s="1"/>
      <c r="F54" s="3"/>
      <c r="G54" s="4"/>
      <c r="H54" s="3"/>
      <c r="I54" s="3"/>
      <c r="J54" s="3"/>
      <c r="K54" s="2"/>
      <c r="L54" s="2"/>
      <c r="M54" s="1"/>
    </row>
    <row r="55" spans="1:13" ht="15" customHeight="1" x14ac:dyDescent="0.2">
      <c r="E55" s="1"/>
    </row>
    <row r="59" spans="1:13" s="3" customFormat="1" ht="15" customHeight="1" x14ac:dyDescent="0.2">
      <c r="A59" s="7"/>
      <c r="B59" s="6"/>
      <c r="C59" s="182"/>
      <c r="E59" s="1"/>
      <c r="G59" s="4"/>
      <c r="K59" s="2"/>
      <c r="L59" s="2"/>
      <c r="M59" s="1"/>
    </row>
    <row r="60" spans="1:13" s="3" customFormat="1" ht="15" customHeight="1" x14ac:dyDescent="0.2">
      <c r="A60" s="7"/>
      <c r="B60" s="6"/>
      <c r="C60" s="182"/>
      <c r="E60" s="1"/>
      <c r="G60" s="4"/>
      <c r="K60" s="2"/>
      <c r="L60" s="2"/>
      <c r="M60" s="1"/>
    </row>
    <row r="61" spans="1:13" s="3" customFormat="1" ht="15" customHeight="1" x14ac:dyDescent="0.2">
      <c r="A61" s="7"/>
      <c r="B61" s="6"/>
      <c r="C61" s="182"/>
      <c r="E61" s="1"/>
      <c r="G61" s="4"/>
      <c r="K61" s="2"/>
      <c r="L61" s="2"/>
      <c r="M61" s="1"/>
    </row>
    <row r="62" spans="1:13" s="3" customFormat="1" ht="15" customHeight="1" x14ac:dyDescent="0.2">
      <c r="A62" s="7"/>
      <c r="B62" s="6"/>
      <c r="C62" s="182"/>
      <c r="E62" s="1"/>
      <c r="G62" s="4"/>
      <c r="K62" s="2"/>
      <c r="L62" s="2"/>
      <c r="M62" s="1"/>
    </row>
    <row r="63" spans="1:13" s="3" customFormat="1" ht="15" customHeight="1" x14ac:dyDescent="0.2">
      <c r="A63" s="7"/>
      <c r="B63" s="6"/>
      <c r="C63" s="182"/>
      <c r="E63" s="1"/>
      <c r="G63" s="4"/>
      <c r="K63" s="2"/>
      <c r="L63" s="2"/>
      <c r="M63" s="1"/>
    </row>
  </sheetData>
  <mergeCells count="2">
    <mergeCell ref="A1:B1"/>
    <mergeCell ref="K1:L1"/>
  </mergeCells>
  <conditionalFormatting sqref="L5:L19 L27:L35 L37:L46 L48:L51">
    <cfRule type="cellIs" dxfId="26" priority="32" operator="equal">
      <formula>"NEW"</formula>
    </cfRule>
  </conditionalFormatting>
  <conditionalFormatting sqref="L21:L25">
    <cfRule type="cellIs" dxfId="25" priority="40" operator="equal">
      <formula>"NEW"</formula>
    </cfRule>
  </conditionalFormatting>
  <dataValidations disablePrompts="1" count="1">
    <dataValidation type="list" allowBlank="1" showInputMessage="1" showErrorMessage="1" sqref="C2 C4:C51" xr:uid="{D565B284-3262-459B-9B47-2D54C84B0E4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24" max="11" man="1"/>
    <brk id="4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65D4-BC61-4EDF-BC3A-8BD15D5F2340}">
  <dimension ref="A1:M14"/>
  <sheetViews>
    <sheetView zoomScale="70" zoomScaleNormal="70" zoomScaleSheetLayoutView="70" workbookViewId="0">
      <selection sqref="A1:B1"/>
    </sheetView>
  </sheetViews>
  <sheetFormatPr defaultColWidth="9.140625" defaultRowHeight="12.75" x14ac:dyDescent="0.2"/>
  <cols>
    <col min="1" max="1" width="5.7109375" style="192" customWidth="1"/>
    <col min="2" max="2" width="81" style="187" customWidth="1"/>
    <col min="3" max="3" width="21.85546875" style="187" customWidth="1"/>
    <col min="4" max="4" width="16" style="187" customWidth="1"/>
    <col min="5" max="5" width="10.5703125" style="187" customWidth="1"/>
    <col min="6" max="6" width="16.28515625" style="187" customWidth="1"/>
    <col min="7" max="7" width="3.42578125" style="187" customWidth="1"/>
    <col min="8" max="8" width="16.28515625" style="187" customWidth="1"/>
    <col min="9" max="9" width="10.5703125" style="187" customWidth="1"/>
    <col min="10" max="10" width="16.28515625" style="187" customWidth="1"/>
    <col min="11" max="11" width="12.28515625" style="187" customWidth="1"/>
    <col min="12" max="12" width="11" style="187" customWidth="1"/>
    <col min="13" max="16384" width="9.140625" style="187"/>
  </cols>
  <sheetData>
    <row r="1" spans="1:13" s="183" customFormat="1" ht="78.75" thickBot="1" x14ac:dyDescent="0.35">
      <c r="A1" s="532" t="s">
        <v>0</v>
      </c>
      <c r="B1" s="532"/>
      <c r="C1" s="28" t="s">
        <v>1</v>
      </c>
      <c r="D1" s="28" t="s">
        <v>2</v>
      </c>
      <c r="E1" s="28" t="s">
        <v>3</v>
      </c>
      <c r="F1" s="28" t="s">
        <v>4</v>
      </c>
      <c r="G1" s="28"/>
      <c r="H1" s="28" t="s">
        <v>5</v>
      </c>
      <c r="I1" s="28" t="s">
        <v>3</v>
      </c>
      <c r="J1" s="28" t="s">
        <v>6</v>
      </c>
      <c r="K1" s="534" t="s">
        <v>7</v>
      </c>
      <c r="L1" s="534"/>
    </row>
    <row r="2" spans="1:13" s="68" customFormat="1" ht="16.5" thickTop="1" x14ac:dyDescent="0.2">
      <c r="A2" s="184"/>
      <c r="B2" s="66"/>
      <c r="C2" s="42"/>
      <c r="D2" s="23" t="s">
        <v>8</v>
      </c>
      <c r="E2" s="23" t="s">
        <v>8</v>
      </c>
      <c r="F2" s="23" t="s">
        <v>8</v>
      </c>
      <c r="G2" s="35"/>
      <c r="H2" s="23" t="s">
        <v>8</v>
      </c>
      <c r="I2" s="23" t="s">
        <v>8</v>
      </c>
      <c r="J2" s="23" t="s">
        <v>8</v>
      </c>
      <c r="K2" s="23" t="s">
        <v>8</v>
      </c>
      <c r="L2" s="22" t="s">
        <v>9</v>
      </c>
    </row>
    <row r="3" spans="1:13" ht="18.75" thickBot="1" x14ac:dyDescent="0.25">
      <c r="A3" s="79"/>
      <c r="B3" s="412" t="s">
        <v>350</v>
      </c>
      <c r="C3" s="42"/>
      <c r="D3" s="185"/>
      <c r="E3" s="185"/>
      <c r="F3" s="185"/>
      <c r="G3" s="186"/>
      <c r="H3" s="185"/>
      <c r="I3" s="185"/>
      <c r="J3" s="185"/>
      <c r="K3" s="185"/>
      <c r="L3" s="185"/>
    </row>
    <row r="4" spans="1:13" ht="18" thickTop="1" thickBot="1" x14ac:dyDescent="0.25">
      <c r="A4" s="79"/>
      <c r="B4" s="398" t="s">
        <v>351</v>
      </c>
      <c r="C4" s="42"/>
      <c r="D4" s="185"/>
      <c r="E4" s="185"/>
      <c r="F4" s="185"/>
      <c r="G4" s="186"/>
      <c r="H4" s="185"/>
      <c r="I4" s="185"/>
      <c r="J4" s="185"/>
      <c r="K4" s="185"/>
      <c r="L4" s="185"/>
    </row>
    <row r="5" spans="1:13" ht="15.75" x14ac:dyDescent="0.2">
      <c r="A5" s="79"/>
      <c r="B5" s="21"/>
      <c r="C5" s="42"/>
      <c r="D5" s="185"/>
      <c r="E5" s="185"/>
      <c r="F5" s="185"/>
      <c r="G5" s="186"/>
      <c r="H5" s="185"/>
      <c r="I5" s="185"/>
      <c r="J5" s="185"/>
      <c r="K5" s="185"/>
      <c r="L5" s="185"/>
    </row>
    <row r="6" spans="1:13" ht="17.25" thickBot="1" x14ac:dyDescent="0.25">
      <c r="A6" s="79"/>
      <c r="B6" s="399" t="s">
        <v>352</v>
      </c>
      <c r="C6" s="42"/>
      <c r="D6" s="185"/>
      <c r="E6" s="185"/>
      <c r="F6" s="185"/>
      <c r="G6" s="186"/>
      <c r="H6" s="185"/>
      <c r="I6" s="185"/>
      <c r="J6" s="185"/>
      <c r="K6" s="185"/>
      <c r="L6" s="185"/>
    </row>
    <row r="7" spans="1:13" ht="15" customHeight="1" x14ac:dyDescent="0.2">
      <c r="A7" s="79">
        <v>1</v>
      </c>
      <c r="B7" s="77" t="s">
        <v>353</v>
      </c>
      <c r="C7" s="17" t="s">
        <v>19</v>
      </c>
      <c r="D7" s="188">
        <v>70</v>
      </c>
      <c r="E7" s="188"/>
      <c r="F7" s="188">
        <f>SUM(D7+E7)</f>
        <v>70</v>
      </c>
      <c r="G7" s="189"/>
      <c r="H7" s="188">
        <v>70</v>
      </c>
      <c r="I7" s="188"/>
      <c r="J7" s="188">
        <f>SUM(H7+I7)</f>
        <v>70</v>
      </c>
      <c r="K7" s="188">
        <f>J7-F7</f>
        <v>0</v>
      </c>
      <c r="L7" s="8">
        <f>IF(F7="","NEW",K7/F7)</f>
        <v>0</v>
      </c>
      <c r="M7" s="190"/>
    </row>
    <row r="8" spans="1:13" ht="30" customHeight="1" x14ac:dyDescent="0.2">
      <c r="A8" s="79">
        <v>2</v>
      </c>
      <c r="B8" s="77" t="s">
        <v>354</v>
      </c>
      <c r="C8" s="17" t="s">
        <v>19</v>
      </c>
      <c r="D8" s="188">
        <v>70</v>
      </c>
      <c r="E8" s="188"/>
      <c r="F8" s="188">
        <f>SUM(D8+E8)</f>
        <v>70</v>
      </c>
      <c r="G8" s="189"/>
      <c r="H8" s="188">
        <v>70</v>
      </c>
      <c r="I8" s="188"/>
      <c r="J8" s="188">
        <f>SUM(H8+I8)</f>
        <v>70</v>
      </c>
      <c r="K8" s="188">
        <f>J8-F8</f>
        <v>0</v>
      </c>
      <c r="L8" s="8">
        <f>IF(F8="","NEW",K8/F8)</f>
        <v>0</v>
      </c>
      <c r="M8" s="190"/>
    </row>
    <row r="9" spans="1:13" ht="30" customHeight="1" x14ac:dyDescent="0.2">
      <c r="A9" s="79">
        <v>3</v>
      </c>
      <c r="B9" s="77" t="s">
        <v>355</v>
      </c>
      <c r="C9" s="17" t="s">
        <v>19</v>
      </c>
      <c r="D9" s="188">
        <v>70</v>
      </c>
      <c r="E9" s="16"/>
      <c r="F9" s="188">
        <f>SUM(D9+E9)</f>
        <v>70</v>
      </c>
      <c r="G9" s="189"/>
      <c r="H9" s="188">
        <v>70</v>
      </c>
      <c r="I9" s="16"/>
      <c r="J9" s="188">
        <f>SUM(H9+I9)</f>
        <v>70</v>
      </c>
      <c r="K9" s="188">
        <f>J9-F9</f>
        <v>0</v>
      </c>
      <c r="L9" s="8">
        <f>IF(F9="","NEW",K9/F9)</f>
        <v>0</v>
      </c>
      <c r="M9" s="190"/>
    </row>
    <row r="10" spans="1:13" ht="15" customHeight="1" x14ac:dyDescent="0.2">
      <c r="A10" s="79">
        <v>4</v>
      </c>
      <c r="B10" s="77" t="s">
        <v>356</v>
      </c>
      <c r="C10" s="17" t="s">
        <v>19</v>
      </c>
      <c r="D10" s="188">
        <v>70</v>
      </c>
      <c r="E10" s="188"/>
      <c r="F10" s="188">
        <f>SUM(D10+E10)</f>
        <v>70</v>
      </c>
      <c r="G10" s="188"/>
      <c r="H10" s="188">
        <v>70</v>
      </c>
      <c r="I10" s="188"/>
      <c r="J10" s="188">
        <f>SUM(H10+I10)</f>
        <v>70</v>
      </c>
      <c r="K10" s="188">
        <f>J10-F10</f>
        <v>0</v>
      </c>
      <c r="L10" s="8">
        <f>IF(F10="","NEW",K10/F10)</f>
        <v>0</v>
      </c>
      <c r="M10" s="190"/>
    </row>
    <row r="11" spans="1:13" ht="15" customHeight="1" x14ac:dyDescent="0.2">
      <c r="A11" s="79">
        <v>5</v>
      </c>
      <c r="B11" s="77" t="s">
        <v>357</v>
      </c>
      <c r="C11" s="17" t="s">
        <v>19</v>
      </c>
      <c r="D11" s="188">
        <v>70</v>
      </c>
      <c r="E11" s="16"/>
      <c r="F11" s="188">
        <f>SUM(D11+E11)</f>
        <v>70</v>
      </c>
      <c r="G11" s="188"/>
      <c r="H11" s="188">
        <v>70</v>
      </c>
      <c r="I11" s="16"/>
      <c r="J11" s="188">
        <f>SUM(H11+I11)</f>
        <v>70</v>
      </c>
      <c r="K11" s="188">
        <f>J11-F11</f>
        <v>0</v>
      </c>
      <c r="L11" s="8">
        <f>IF(F11="","NEW",K11/F11)</f>
        <v>0</v>
      </c>
      <c r="M11" s="190"/>
    </row>
    <row r="12" spans="1:13" ht="15" customHeight="1" x14ac:dyDescent="0.2">
      <c r="A12" s="79"/>
      <c r="B12" s="77"/>
      <c r="C12" s="17"/>
      <c r="D12" s="188"/>
      <c r="E12" s="16"/>
      <c r="F12" s="188"/>
      <c r="G12" s="188"/>
      <c r="H12" s="188"/>
      <c r="I12" s="16"/>
      <c r="J12" s="188"/>
      <c r="K12" s="188"/>
      <c r="L12" s="8"/>
      <c r="M12" s="191"/>
    </row>
    <row r="13" spans="1:13" ht="15" customHeight="1" thickBot="1" x14ac:dyDescent="0.25">
      <c r="A13" s="79"/>
      <c r="B13" s="399" t="s">
        <v>358</v>
      </c>
      <c r="C13" s="17"/>
      <c r="D13" s="188"/>
      <c r="E13" s="16"/>
      <c r="F13" s="188"/>
      <c r="G13" s="188"/>
      <c r="H13" s="188"/>
      <c r="I13" s="16"/>
      <c r="J13" s="188"/>
      <c r="K13" s="188"/>
      <c r="L13" s="8"/>
      <c r="M13" s="191"/>
    </row>
    <row r="14" spans="1:13" ht="15" customHeight="1" x14ac:dyDescent="0.2">
      <c r="A14" s="79">
        <v>6</v>
      </c>
      <c r="B14" s="77" t="s">
        <v>359</v>
      </c>
      <c r="C14" s="17" t="s">
        <v>19</v>
      </c>
      <c r="D14" s="188">
        <v>280</v>
      </c>
      <c r="E14" s="188"/>
      <c r="F14" s="188">
        <f>SUM(D14+E14)</f>
        <v>280</v>
      </c>
      <c r="G14" s="189"/>
      <c r="H14" s="188">
        <v>280</v>
      </c>
      <c r="I14" s="188"/>
      <c r="J14" s="188">
        <f>SUM(H14+I14)</f>
        <v>280</v>
      </c>
      <c r="K14" s="188">
        <f>J14-F14</f>
        <v>0</v>
      </c>
      <c r="L14" s="8">
        <f>IF(F14="","NEW",K14/F14)</f>
        <v>0</v>
      </c>
      <c r="M14" s="190"/>
    </row>
  </sheetData>
  <mergeCells count="2">
    <mergeCell ref="A1:B1"/>
    <mergeCell ref="K1:L1"/>
  </mergeCells>
  <conditionalFormatting sqref="L7:L14">
    <cfRule type="cellIs" dxfId="24" priority="7" operator="equal">
      <formula>"NEW"</formula>
    </cfRule>
  </conditionalFormatting>
  <dataValidations disablePrompts="1" count="1">
    <dataValidation type="list" allowBlank="1" showInputMessage="1" showErrorMessage="1" sqref="C7:C14" xr:uid="{6720040C-8EE7-48F0-BF3A-D5F7D14C9FD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9"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1210-395A-44A5-9009-26A660ED7175}">
  <dimension ref="A1:W185"/>
  <sheetViews>
    <sheetView zoomScale="70" zoomScaleNormal="70" zoomScaleSheetLayoutView="70" workbookViewId="0">
      <selection sqref="A1:B1"/>
    </sheetView>
  </sheetViews>
  <sheetFormatPr defaultColWidth="0" defaultRowHeight="20.25" customHeight="1" x14ac:dyDescent="0.2"/>
  <cols>
    <col min="1" max="1" width="8.140625" style="64" customWidth="1"/>
    <col min="2" max="2" width="101.42578125" style="54" customWidth="1"/>
    <col min="3" max="3" width="20.42578125" style="167" customWidth="1"/>
    <col min="4" max="4" width="16" style="95" customWidth="1"/>
    <col min="5" max="5" width="12.42578125" style="95" customWidth="1"/>
    <col min="6" max="6" width="16.28515625" style="95" customWidth="1"/>
    <col min="7" max="7" width="3.42578125" style="95" customWidth="1"/>
    <col min="8" max="8" width="16" style="262" customWidth="1"/>
    <col min="9" max="9" width="13.140625" style="95" customWidth="1"/>
    <col min="10" max="10" width="16.28515625" style="95" customWidth="1"/>
    <col min="11" max="11" width="12.28515625" style="56" customWidth="1"/>
    <col min="12" max="12" width="11" style="57" customWidth="1"/>
    <col min="13" max="13" width="9.140625" style="39" customWidth="1"/>
    <col min="14" max="16384" width="0" style="39" hidden="1"/>
  </cols>
  <sheetData>
    <row r="1" spans="1:12" s="27" customFormat="1" ht="78.75" thickBot="1" x14ac:dyDescent="0.35">
      <c r="A1" s="532" t="s">
        <v>0</v>
      </c>
      <c r="B1" s="532"/>
      <c r="C1" s="28" t="s">
        <v>702</v>
      </c>
      <c r="D1" s="28" t="s">
        <v>2</v>
      </c>
      <c r="E1" s="28" t="s">
        <v>3</v>
      </c>
      <c r="F1" s="28" t="s">
        <v>4</v>
      </c>
      <c r="G1" s="28"/>
      <c r="H1" s="28" t="s">
        <v>5</v>
      </c>
      <c r="I1" s="28" t="s">
        <v>3</v>
      </c>
      <c r="J1" s="28" t="s">
        <v>6</v>
      </c>
      <c r="K1" s="534" t="s">
        <v>7</v>
      </c>
      <c r="L1" s="534"/>
    </row>
    <row r="2" spans="1:12" s="68" customFormat="1" ht="16.5" thickTop="1" x14ac:dyDescent="0.2">
      <c r="A2" s="66"/>
      <c r="B2" s="158"/>
      <c r="C2" s="17"/>
      <c r="D2" s="24" t="s">
        <v>8</v>
      </c>
      <c r="E2" s="24" t="s">
        <v>8</v>
      </c>
      <c r="F2" s="24" t="s">
        <v>8</v>
      </c>
      <c r="G2" s="25"/>
      <c r="H2" s="24" t="s">
        <v>8</v>
      </c>
      <c r="I2" s="24" t="s">
        <v>8</v>
      </c>
      <c r="J2" s="24" t="s">
        <v>8</v>
      </c>
      <c r="K2" s="23" t="s">
        <v>8</v>
      </c>
      <c r="L2" s="22" t="s">
        <v>9</v>
      </c>
    </row>
    <row r="3" spans="1:12" ht="18.75" thickBot="1" x14ac:dyDescent="0.25">
      <c r="A3" s="242"/>
      <c r="B3" s="412" t="s">
        <v>703</v>
      </c>
      <c r="C3" s="17"/>
      <c r="D3" s="24"/>
      <c r="E3" s="24"/>
      <c r="F3" s="24"/>
      <c r="G3" s="24"/>
      <c r="H3" s="174"/>
      <c r="I3" s="24"/>
      <c r="J3" s="24"/>
      <c r="K3" s="23"/>
      <c r="L3" s="22"/>
    </row>
    <row r="4" spans="1:12" ht="16.5" thickTop="1" x14ac:dyDescent="0.2">
      <c r="A4" s="242"/>
      <c r="B4" s="111"/>
      <c r="C4" s="17"/>
      <c r="D4" s="24"/>
      <c r="E4" s="24"/>
      <c r="F4" s="24"/>
      <c r="G4" s="24"/>
      <c r="H4" s="174"/>
      <c r="I4" s="24"/>
      <c r="J4" s="24"/>
      <c r="K4" s="23"/>
      <c r="L4" s="22"/>
    </row>
    <row r="5" spans="1:12" ht="15.75" x14ac:dyDescent="0.2">
      <c r="A5" s="40">
        <v>1</v>
      </c>
      <c r="B5" s="49" t="s">
        <v>704</v>
      </c>
      <c r="C5" s="103" t="s">
        <v>11</v>
      </c>
      <c r="D5" s="174">
        <v>85</v>
      </c>
      <c r="E5" s="16"/>
      <c r="F5" s="16">
        <f>D5+E5</f>
        <v>85</v>
      </c>
      <c r="G5" s="24"/>
      <c r="H5" s="174">
        <v>95</v>
      </c>
      <c r="I5" s="24"/>
      <c r="J5" s="16">
        <f>H5+I5</f>
        <v>95</v>
      </c>
      <c r="K5" s="9">
        <f>J5-F5</f>
        <v>10</v>
      </c>
      <c r="L5" s="8">
        <f>IF(F5="","NEW",K5/F5)</f>
        <v>0.11764705882352941</v>
      </c>
    </row>
    <row r="6" spans="1:12" ht="15.75" x14ac:dyDescent="0.2">
      <c r="A6" s="40"/>
      <c r="B6" s="49"/>
      <c r="C6" s="103"/>
      <c r="D6" s="174"/>
      <c r="E6" s="16"/>
      <c r="F6" s="16"/>
      <c r="G6" s="24"/>
      <c r="H6" s="174"/>
      <c r="I6" s="24"/>
      <c r="J6" s="16"/>
      <c r="K6" s="9"/>
      <c r="L6" s="8"/>
    </row>
    <row r="7" spans="1:12" ht="18.75" thickBot="1" x14ac:dyDescent="0.25">
      <c r="A7" s="40"/>
      <c r="B7" s="421" t="s">
        <v>705</v>
      </c>
      <c r="C7" s="103"/>
      <c r="D7" s="174"/>
      <c r="E7" s="16"/>
      <c r="F7" s="16"/>
      <c r="G7" s="24"/>
      <c r="H7" s="174"/>
      <c r="I7" s="24"/>
      <c r="J7" s="16"/>
      <c r="K7" s="9"/>
      <c r="L7" s="8"/>
    </row>
    <row r="8" spans="1:12" ht="30.75" thickTop="1" x14ac:dyDescent="0.2">
      <c r="A8" s="40">
        <f>A5+1</f>
        <v>2</v>
      </c>
      <c r="B8" s="49" t="s">
        <v>706</v>
      </c>
      <c r="C8" s="103" t="s">
        <v>191</v>
      </c>
      <c r="D8" s="174">
        <v>245</v>
      </c>
      <c r="E8" s="16"/>
      <c r="F8" s="16">
        <f t="shared" ref="F8:F11" si="0">D8+E8</f>
        <v>245</v>
      </c>
      <c r="G8" s="24"/>
      <c r="H8" s="174">
        <v>245</v>
      </c>
      <c r="I8" s="24"/>
      <c r="J8" s="16">
        <f>H8+I8</f>
        <v>245</v>
      </c>
      <c r="K8" s="9">
        <f t="shared" ref="K8:K11" si="1">J8-F8</f>
        <v>0</v>
      </c>
      <c r="L8" s="8">
        <f t="shared" ref="L8:L11" si="2">IF(F8="","NEW",K8/F8)</f>
        <v>0</v>
      </c>
    </row>
    <row r="9" spans="1:12" ht="15.75" x14ac:dyDescent="0.2">
      <c r="A9" s="40">
        <f>A8+1</f>
        <v>3</v>
      </c>
      <c r="B9" s="102" t="s">
        <v>707</v>
      </c>
      <c r="C9" s="103" t="s">
        <v>11</v>
      </c>
      <c r="D9" s="174">
        <v>110</v>
      </c>
      <c r="E9" s="16"/>
      <c r="F9" s="16">
        <f t="shared" si="0"/>
        <v>110</v>
      </c>
      <c r="G9" s="24"/>
      <c r="H9" s="174">
        <v>110</v>
      </c>
      <c r="I9" s="24"/>
      <c r="J9" s="16">
        <f>H9+I9</f>
        <v>110</v>
      </c>
      <c r="K9" s="9">
        <f t="shared" si="1"/>
        <v>0</v>
      </c>
      <c r="L9" s="8">
        <f t="shared" si="2"/>
        <v>0</v>
      </c>
    </row>
    <row r="10" spans="1:12" ht="15" x14ac:dyDescent="0.2">
      <c r="A10" s="40">
        <f>A9+1</f>
        <v>4</v>
      </c>
      <c r="B10" s="102" t="s">
        <v>708</v>
      </c>
      <c r="C10" s="103" t="s">
        <v>191</v>
      </c>
      <c r="D10" s="174">
        <v>245</v>
      </c>
      <c r="E10" s="16"/>
      <c r="F10" s="16">
        <f t="shared" si="0"/>
        <v>245</v>
      </c>
      <c r="G10" s="16"/>
      <c r="H10" s="174">
        <v>245</v>
      </c>
      <c r="I10" s="16"/>
      <c r="J10" s="16">
        <f>H10+I10</f>
        <v>245</v>
      </c>
      <c r="K10" s="9">
        <f t="shared" si="1"/>
        <v>0</v>
      </c>
      <c r="L10" s="8">
        <f t="shared" si="2"/>
        <v>0</v>
      </c>
    </row>
    <row r="11" spans="1:12" ht="15" x14ac:dyDescent="0.2">
      <c r="A11" s="40">
        <f>A10+1</f>
        <v>5</v>
      </c>
      <c r="B11" s="102" t="s">
        <v>710</v>
      </c>
      <c r="C11" s="103" t="s">
        <v>191</v>
      </c>
      <c r="D11" s="174">
        <v>85</v>
      </c>
      <c r="E11" s="16"/>
      <c r="F11" s="16">
        <f t="shared" si="0"/>
        <v>85</v>
      </c>
      <c r="G11" s="16"/>
      <c r="H11" s="174">
        <v>85</v>
      </c>
      <c r="I11" s="16"/>
      <c r="J11" s="16">
        <f>H11+I11</f>
        <v>85</v>
      </c>
      <c r="K11" s="9">
        <f t="shared" si="1"/>
        <v>0</v>
      </c>
      <c r="L11" s="8">
        <f t="shared" si="2"/>
        <v>0</v>
      </c>
    </row>
    <row r="12" spans="1:12" ht="15.75" x14ac:dyDescent="0.2">
      <c r="A12" s="40"/>
      <c r="B12" s="49"/>
      <c r="C12" s="103"/>
      <c r="D12" s="174"/>
      <c r="E12" s="16"/>
      <c r="F12" s="16"/>
      <c r="G12" s="24"/>
      <c r="H12" s="174"/>
      <c r="I12" s="24"/>
      <c r="J12" s="16"/>
      <c r="K12" s="9"/>
      <c r="L12" s="8"/>
    </row>
    <row r="13" spans="1:12" ht="18.75" thickBot="1" x14ac:dyDescent="0.25">
      <c r="A13" s="40"/>
      <c r="B13" s="412" t="s">
        <v>711</v>
      </c>
      <c r="C13" s="103"/>
      <c r="D13" s="174"/>
      <c r="E13" s="16"/>
      <c r="F13" s="16"/>
      <c r="G13" s="16"/>
      <c r="H13" s="174"/>
      <c r="I13" s="16"/>
      <c r="J13" s="16"/>
      <c r="K13" s="9"/>
      <c r="L13" s="8"/>
    </row>
    <row r="14" spans="1:12" ht="15.75" thickTop="1" x14ac:dyDescent="0.2">
      <c r="A14" s="40">
        <f>A11+1</f>
        <v>6</v>
      </c>
      <c r="B14" s="102" t="s">
        <v>712</v>
      </c>
      <c r="C14" s="103" t="s">
        <v>191</v>
      </c>
      <c r="D14" s="174">
        <v>68.2</v>
      </c>
      <c r="E14" s="16"/>
      <c r="F14" s="16">
        <f>D14+E14</f>
        <v>68.2</v>
      </c>
      <c r="G14" s="16"/>
      <c r="H14" s="174">
        <v>68.2</v>
      </c>
      <c r="I14" s="16"/>
      <c r="J14" s="16">
        <f>H14+I14</f>
        <v>68.2</v>
      </c>
      <c r="K14" s="9">
        <f>J14-F14</f>
        <v>0</v>
      </c>
      <c r="L14" s="8">
        <f>IF(F14="","NEW",K14/F14)</f>
        <v>0</v>
      </c>
    </row>
    <row r="15" spans="1:12" ht="30" x14ac:dyDescent="0.2">
      <c r="A15" s="40">
        <f>A14+1</f>
        <v>7</v>
      </c>
      <c r="B15" s="49" t="s">
        <v>713</v>
      </c>
      <c r="C15" s="103" t="s">
        <v>191</v>
      </c>
      <c r="D15" s="174">
        <v>125</v>
      </c>
      <c r="E15" s="16"/>
      <c r="F15" s="16">
        <f>D15+E15</f>
        <v>125</v>
      </c>
      <c r="G15" s="16"/>
      <c r="H15" s="174">
        <v>125</v>
      </c>
      <c r="I15" s="16"/>
      <c r="J15" s="16">
        <f>H15+I15</f>
        <v>125</v>
      </c>
      <c r="K15" s="9">
        <f>J15-F15</f>
        <v>0</v>
      </c>
      <c r="L15" s="8">
        <f>IF(F15="","NEW",K15/F15)</f>
        <v>0</v>
      </c>
    </row>
    <row r="16" spans="1:12" ht="15" x14ac:dyDescent="0.2">
      <c r="A16" s="40">
        <f>A15+1</f>
        <v>8</v>
      </c>
      <c r="B16" s="102" t="s">
        <v>714</v>
      </c>
      <c r="C16" s="103" t="s">
        <v>191</v>
      </c>
      <c r="D16" s="174">
        <v>110</v>
      </c>
      <c r="E16" s="16"/>
      <c r="F16" s="16">
        <f>D16+E16</f>
        <v>110</v>
      </c>
      <c r="G16" s="16"/>
      <c r="H16" s="174">
        <v>110</v>
      </c>
      <c r="I16" s="16"/>
      <c r="J16" s="16">
        <f>H16+I16</f>
        <v>110</v>
      </c>
      <c r="K16" s="9">
        <f>J16-F16</f>
        <v>0</v>
      </c>
      <c r="L16" s="8">
        <f>IF(F16="","NEW",K16/F16)</f>
        <v>0</v>
      </c>
    </row>
    <row r="17" spans="1:23" ht="15" x14ac:dyDescent="0.2">
      <c r="A17" s="40">
        <f>A16+1</f>
        <v>9</v>
      </c>
      <c r="B17" s="102" t="s">
        <v>715</v>
      </c>
      <c r="C17" s="103" t="s">
        <v>191</v>
      </c>
      <c r="D17" s="30">
        <v>270</v>
      </c>
      <c r="E17" s="243"/>
      <c r="F17" s="16">
        <f>D17+E17</f>
        <v>270</v>
      </c>
      <c r="G17" s="243"/>
      <c r="H17" s="30">
        <v>270</v>
      </c>
      <c r="I17" s="243"/>
      <c r="J17" s="16">
        <f>H17+I17</f>
        <v>270</v>
      </c>
      <c r="K17" s="9">
        <f>J17-F17</f>
        <v>0</v>
      </c>
      <c r="L17" s="8">
        <f>IF(F17="","NEW",K17/F17)</f>
        <v>0</v>
      </c>
    </row>
    <row r="18" spans="1:23" ht="15" x14ac:dyDescent="0.2">
      <c r="A18" s="40">
        <f>A17+1</f>
        <v>10</v>
      </c>
      <c r="B18" s="102" t="s">
        <v>716</v>
      </c>
      <c r="C18" s="103" t="s">
        <v>191</v>
      </c>
      <c r="D18" s="535" t="s">
        <v>717</v>
      </c>
      <c r="E18" s="536"/>
      <c r="F18" s="536"/>
      <c r="G18" s="536"/>
      <c r="H18" s="536"/>
      <c r="I18" s="536"/>
      <c r="J18" s="537"/>
      <c r="K18" s="9"/>
      <c r="L18" s="8"/>
    </row>
    <row r="19" spans="1:23" ht="15.75" x14ac:dyDescent="0.2">
      <c r="A19" s="40"/>
      <c r="B19" s="102"/>
      <c r="C19" s="103"/>
      <c r="D19" s="174"/>
      <c r="E19" s="16"/>
      <c r="F19" s="16"/>
      <c r="G19" s="16"/>
      <c r="H19" s="174"/>
      <c r="I19" s="16"/>
      <c r="J19" s="16"/>
      <c r="K19" s="9"/>
      <c r="L19" s="8"/>
      <c r="N19" s="50"/>
      <c r="O19" s="174"/>
      <c r="P19" s="16"/>
      <c r="Q19" s="16"/>
      <c r="R19" s="24"/>
      <c r="S19" s="174"/>
      <c r="T19" s="24"/>
      <c r="U19" s="16"/>
      <c r="V19" s="9"/>
      <c r="W19" s="8"/>
    </row>
    <row r="20" spans="1:23" ht="15" customHeight="1" thickBot="1" x14ac:dyDescent="0.25">
      <c r="A20" s="40"/>
      <c r="B20" s="412" t="s">
        <v>718</v>
      </c>
      <c r="C20" s="103"/>
      <c r="D20" s="174"/>
      <c r="E20" s="16"/>
      <c r="F20" s="16"/>
      <c r="G20" s="16"/>
      <c r="H20" s="174"/>
      <c r="I20" s="16"/>
      <c r="J20" s="16"/>
      <c r="K20" s="9"/>
      <c r="L20" s="8"/>
    </row>
    <row r="21" spans="1:23" ht="30.75" thickTop="1" x14ac:dyDescent="0.2">
      <c r="A21" s="40">
        <f>A18+1</f>
        <v>11</v>
      </c>
      <c r="B21" s="49" t="s">
        <v>719</v>
      </c>
      <c r="C21" s="103" t="s">
        <v>191</v>
      </c>
      <c r="D21" s="174">
        <v>245</v>
      </c>
      <c r="E21" s="16"/>
      <c r="F21" s="16">
        <f>D21+E21</f>
        <v>245</v>
      </c>
      <c r="G21" s="16"/>
      <c r="H21" s="174">
        <v>245</v>
      </c>
      <c r="I21" s="16"/>
      <c r="J21" s="16">
        <f>H21+I21</f>
        <v>245</v>
      </c>
      <c r="K21" s="9">
        <f>J21-F21</f>
        <v>0</v>
      </c>
      <c r="L21" s="8">
        <f>IF(F21="","NEW",K21/F21)</f>
        <v>0</v>
      </c>
    </row>
    <row r="22" spans="1:23" ht="15" x14ac:dyDescent="0.2">
      <c r="A22" s="40">
        <f>A21+1</f>
        <v>12</v>
      </c>
      <c r="B22" s="102" t="s">
        <v>720</v>
      </c>
      <c r="C22" s="103" t="s">
        <v>11</v>
      </c>
      <c r="D22" s="174">
        <v>110</v>
      </c>
      <c r="E22" s="16"/>
      <c r="F22" s="16">
        <f>D22+E22</f>
        <v>110</v>
      </c>
      <c r="G22" s="16"/>
      <c r="H22" s="174">
        <v>110</v>
      </c>
      <c r="I22" s="16"/>
      <c r="J22" s="16">
        <f>H22+I22</f>
        <v>110</v>
      </c>
      <c r="K22" s="9">
        <f>J22-F22</f>
        <v>0</v>
      </c>
      <c r="L22" s="8">
        <f>IF(F22="","NEW",K22/F22)</f>
        <v>0</v>
      </c>
    </row>
    <row r="23" spans="1:23" ht="15" x14ac:dyDescent="0.2">
      <c r="A23" s="40">
        <f>A22+1</f>
        <v>13</v>
      </c>
      <c r="B23" s="102" t="s">
        <v>708</v>
      </c>
      <c r="C23" s="103" t="s">
        <v>191</v>
      </c>
      <c r="D23" s="174">
        <v>245</v>
      </c>
      <c r="E23" s="16"/>
      <c r="F23" s="16">
        <f>D23+E23</f>
        <v>245</v>
      </c>
      <c r="G23" s="16"/>
      <c r="H23" s="174">
        <v>245</v>
      </c>
      <c r="I23" s="16"/>
      <c r="J23" s="16">
        <f>H23+I23</f>
        <v>245</v>
      </c>
      <c r="K23" s="9">
        <f>J23-F23</f>
        <v>0</v>
      </c>
      <c r="L23" s="8">
        <f>IF(F23="","NEW",K23/F23)</f>
        <v>0</v>
      </c>
    </row>
    <row r="24" spans="1:23" ht="15" x14ac:dyDescent="0.2">
      <c r="A24" s="40">
        <f>A23+1</f>
        <v>14</v>
      </c>
      <c r="B24" s="102" t="s">
        <v>721</v>
      </c>
      <c r="C24" s="103" t="s">
        <v>191</v>
      </c>
      <c r="D24" s="174">
        <v>85</v>
      </c>
      <c r="E24" s="16"/>
      <c r="F24" s="16">
        <f>D24+E24</f>
        <v>85</v>
      </c>
      <c r="G24" s="16"/>
      <c r="H24" s="174">
        <v>85</v>
      </c>
      <c r="I24" s="16"/>
      <c r="J24" s="16">
        <f>H24+I24</f>
        <v>85</v>
      </c>
      <c r="K24" s="9">
        <f>J24-F24</f>
        <v>0</v>
      </c>
      <c r="L24" s="8">
        <f>IF(F24="","NEW",K24/F24)</f>
        <v>0</v>
      </c>
    </row>
    <row r="25" spans="1:23" ht="15" x14ac:dyDescent="0.2">
      <c r="A25" s="40"/>
      <c r="B25" s="49"/>
      <c r="C25" s="103"/>
      <c r="D25" s="174"/>
      <c r="E25" s="16"/>
      <c r="F25" s="16"/>
      <c r="G25" s="16"/>
      <c r="H25" s="174"/>
      <c r="I25" s="16"/>
      <c r="J25" s="16"/>
      <c r="K25" s="9"/>
      <c r="L25" s="8"/>
    </row>
    <row r="26" spans="1:23" ht="15" customHeight="1" thickBot="1" x14ac:dyDescent="0.25">
      <c r="A26" s="40"/>
      <c r="B26" s="412" t="s">
        <v>722</v>
      </c>
      <c r="C26" s="103"/>
      <c r="D26" s="174"/>
      <c r="E26" s="16"/>
      <c r="F26" s="16"/>
      <c r="G26" s="16"/>
      <c r="H26" s="174"/>
      <c r="I26" s="16"/>
      <c r="J26" s="72"/>
      <c r="K26" s="9"/>
      <c r="L26" s="8"/>
    </row>
    <row r="27" spans="1:23" ht="31.5" customHeight="1" thickTop="1" x14ac:dyDescent="0.2">
      <c r="A27" s="40">
        <f>A24+1</f>
        <v>15</v>
      </c>
      <c r="B27" s="49" t="s">
        <v>723</v>
      </c>
      <c r="C27" s="103" t="s">
        <v>191</v>
      </c>
      <c r="D27" s="174">
        <v>245</v>
      </c>
      <c r="E27" s="16"/>
      <c r="F27" s="16">
        <f>D27+E27</f>
        <v>245</v>
      </c>
      <c r="G27" s="16"/>
      <c r="H27" s="174">
        <v>245</v>
      </c>
      <c r="I27" s="16"/>
      <c r="J27" s="16">
        <f>H27+I27</f>
        <v>245</v>
      </c>
      <c r="K27" s="9">
        <f>J27-F27</f>
        <v>0</v>
      </c>
      <c r="L27" s="8">
        <f>IF(F27="","NEW",K27/F27)</f>
        <v>0</v>
      </c>
    </row>
    <row r="28" spans="1:23" ht="15" x14ac:dyDescent="0.2">
      <c r="A28" s="40">
        <f>A27+1</f>
        <v>16</v>
      </c>
      <c r="B28" s="102" t="s">
        <v>720</v>
      </c>
      <c r="C28" s="103" t="s">
        <v>11</v>
      </c>
      <c r="D28" s="174">
        <v>110</v>
      </c>
      <c r="E28" s="16"/>
      <c r="F28" s="16">
        <f>D28+E28</f>
        <v>110</v>
      </c>
      <c r="G28" s="16"/>
      <c r="H28" s="174">
        <v>110</v>
      </c>
      <c r="I28" s="16"/>
      <c r="J28" s="16">
        <f>H28+I28</f>
        <v>110</v>
      </c>
      <c r="K28" s="9">
        <f>J28-F28</f>
        <v>0</v>
      </c>
      <c r="L28" s="8">
        <f>IF(F28="","NEW",K28/F28)</f>
        <v>0</v>
      </c>
    </row>
    <row r="29" spans="1:23" ht="15" x14ac:dyDescent="0.2">
      <c r="A29" s="40">
        <f>A28+1</f>
        <v>17</v>
      </c>
      <c r="B29" s="102" t="s">
        <v>708</v>
      </c>
      <c r="C29" s="103" t="s">
        <v>191</v>
      </c>
      <c r="D29" s="174">
        <v>245</v>
      </c>
      <c r="E29" s="16"/>
      <c r="F29" s="16">
        <f>D29+E29</f>
        <v>245</v>
      </c>
      <c r="G29" s="16"/>
      <c r="H29" s="174">
        <v>245</v>
      </c>
      <c r="I29" s="16"/>
      <c r="J29" s="16">
        <f>H29+I29</f>
        <v>245</v>
      </c>
      <c r="K29" s="9">
        <f>J29-F29</f>
        <v>0</v>
      </c>
      <c r="L29" s="8">
        <f>IF(F29="","NEW",K29/F29)</f>
        <v>0</v>
      </c>
    </row>
    <row r="30" spans="1:23" ht="15" x14ac:dyDescent="0.2">
      <c r="A30" s="40">
        <f>A29+1</f>
        <v>18</v>
      </c>
      <c r="B30" s="102" t="s">
        <v>710</v>
      </c>
      <c r="C30" s="103" t="s">
        <v>191</v>
      </c>
      <c r="D30" s="174">
        <v>85</v>
      </c>
      <c r="E30" s="16"/>
      <c r="F30" s="16">
        <f>D30+E30</f>
        <v>85</v>
      </c>
      <c r="G30" s="16"/>
      <c r="H30" s="174">
        <v>85</v>
      </c>
      <c r="I30" s="16"/>
      <c r="J30" s="16">
        <f>H30+I30</f>
        <v>85</v>
      </c>
      <c r="K30" s="9">
        <f>J30-F30</f>
        <v>0</v>
      </c>
      <c r="L30" s="8">
        <f>IF(F30="","NEW",K30/F30)</f>
        <v>0</v>
      </c>
    </row>
    <row r="31" spans="1:23" ht="15" x14ac:dyDescent="0.2">
      <c r="A31" s="40"/>
      <c r="B31" s="49"/>
      <c r="C31" s="103"/>
      <c r="D31" s="174"/>
      <c r="E31" s="16"/>
      <c r="F31" s="16"/>
      <c r="G31" s="16"/>
      <c r="H31" s="174"/>
      <c r="I31" s="16"/>
      <c r="J31" s="72"/>
      <c r="K31" s="9"/>
      <c r="L31" s="8"/>
    </row>
    <row r="32" spans="1:23" ht="18.75" thickBot="1" x14ac:dyDescent="0.25">
      <c r="A32" s="40"/>
      <c r="B32" s="412" t="s">
        <v>724</v>
      </c>
      <c r="C32" s="17"/>
      <c r="D32" s="174"/>
      <c r="E32" s="24"/>
      <c r="F32" s="24"/>
      <c r="G32" s="24"/>
      <c r="H32" s="174"/>
      <c r="I32" s="24"/>
      <c r="J32" s="24"/>
      <c r="K32" s="9"/>
      <c r="L32" s="8"/>
    </row>
    <row r="33" spans="1:12" ht="29.1" customHeight="1" thickTop="1" x14ac:dyDescent="0.2">
      <c r="A33" s="40">
        <f>A30+1</f>
        <v>19</v>
      </c>
      <c r="B33" s="49" t="s">
        <v>725</v>
      </c>
      <c r="C33" s="103" t="s">
        <v>191</v>
      </c>
      <c r="D33" s="174">
        <v>245</v>
      </c>
      <c r="E33" s="16"/>
      <c r="F33" s="16">
        <f t="shared" ref="F33:F42" si="3">D33+E33</f>
        <v>245</v>
      </c>
      <c r="G33" s="24"/>
      <c r="H33" s="174">
        <v>245</v>
      </c>
      <c r="I33" s="24"/>
      <c r="J33" s="16">
        <f>H33+I33</f>
        <v>245</v>
      </c>
      <c r="K33" s="9">
        <f t="shared" ref="K33:K42" si="4">J33-F33</f>
        <v>0</v>
      </c>
      <c r="L33" s="8">
        <f t="shared" ref="L33:L42" si="5">IF(F33="","NEW",K33/F33)</f>
        <v>0</v>
      </c>
    </row>
    <row r="34" spans="1:12" ht="15" x14ac:dyDescent="0.2">
      <c r="A34" s="40">
        <f t="shared" ref="A34:A42" si="6">A33+1</f>
        <v>20</v>
      </c>
      <c r="B34" s="102" t="s">
        <v>720</v>
      </c>
      <c r="C34" s="103" t="s">
        <v>11</v>
      </c>
      <c r="D34" s="174">
        <v>110</v>
      </c>
      <c r="E34" s="10"/>
      <c r="F34" s="16">
        <f t="shared" si="3"/>
        <v>110</v>
      </c>
      <c r="G34" s="16"/>
      <c r="H34" s="174">
        <v>110</v>
      </c>
      <c r="I34" s="16"/>
      <c r="J34" s="16">
        <f>H34+I34</f>
        <v>110</v>
      </c>
      <c r="K34" s="9">
        <f t="shared" si="4"/>
        <v>0</v>
      </c>
      <c r="L34" s="8">
        <f t="shared" si="5"/>
        <v>0</v>
      </c>
    </row>
    <row r="35" spans="1:12" ht="15" x14ac:dyDescent="0.2">
      <c r="A35" s="40">
        <f t="shared" si="6"/>
        <v>21</v>
      </c>
      <c r="B35" s="102" t="s">
        <v>726</v>
      </c>
      <c r="C35" s="103" t="s">
        <v>191</v>
      </c>
      <c r="D35" s="174">
        <v>245</v>
      </c>
      <c r="E35" s="16"/>
      <c r="F35" s="16">
        <f t="shared" si="3"/>
        <v>245</v>
      </c>
      <c r="G35" s="16"/>
      <c r="H35" s="174">
        <v>245</v>
      </c>
      <c r="I35" s="16"/>
      <c r="J35" s="16">
        <f>H35+I35</f>
        <v>245</v>
      </c>
      <c r="K35" s="9">
        <f t="shared" si="4"/>
        <v>0</v>
      </c>
      <c r="L35" s="8">
        <f t="shared" si="5"/>
        <v>0</v>
      </c>
    </row>
    <row r="36" spans="1:12" ht="15" x14ac:dyDescent="0.2">
      <c r="A36" s="40">
        <f t="shared" si="6"/>
        <v>22</v>
      </c>
      <c r="B36" s="102" t="s">
        <v>710</v>
      </c>
      <c r="C36" s="103" t="s">
        <v>191</v>
      </c>
      <c r="D36" s="174">
        <v>85</v>
      </c>
      <c r="E36" s="16"/>
      <c r="F36" s="16">
        <f t="shared" si="3"/>
        <v>85</v>
      </c>
      <c r="G36" s="16"/>
      <c r="H36" s="174">
        <v>85</v>
      </c>
      <c r="I36" s="16"/>
      <c r="J36" s="16">
        <f>H36+I36</f>
        <v>85</v>
      </c>
      <c r="K36" s="9">
        <f t="shared" si="4"/>
        <v>0</v>
      </c>
      <c r="L36" s="8">
        <f t="shared" si="5"/>
        <v>0</v>
      </c>
    </row>
    <row r="37" spans="1:12" ht="15" x14ac:dyDescent="0.2">
      <c r="A37" s="40"/>
      <c r="B37" s="102"/>
      <c r="C37" s="103"/>
      <c r="D37" s="174"/>
      <c r="E37" s="16"/>
      <c r="F37" s="16"/>
      <c r="G37" s="16"/>
      <c r="H37" s="174"/>
      <c r="I37" s="16"/>
      <c r="J37" s="16"/>
      <c r="K37" s="9"/>
      <c r="L37" s="8"/>
    </row>
    <row r="38" spans="1:12" ht="36.75" thickBot="1" x14ac:dyDescent="0.25">
      <c r="A38" s="40"/>
      <c r="B38" s="396" t="s">
        <v>727</v>
      </c>
      <c r="C38" s="103"/>
      <c r="D38" s="174"/>
      <c r="E38" s="16"/>
      <c r="F38" s="16"/>
      <c r="G38" s="16"/>
      <c r="H38" s="174"/>
      <c r="I38" s="16"/>
      <c r="J38" s="16"/>
      <c r="K38" s="9"/>
      <c r="L38" s="8"/>
    </row>
    <row r="39" spans="1:12" s="222" customFormat="1" ht="15.75" thickTop="1" x14ac:dyDescent="0.2">
      <c r="A39" s="40">
        <f>A36+1</f>
        <v>23</v>
      </c>
      <c r="B39" s="102" t="s">
        <v>728</v>
      </c>
      <c r="C39" s="103" t="s">
        <v>191</v>
      </c>
      <c r="D39" s="174">
        <v>245</v>
      </c>
      <c r="E39" s="174"/>
      <c r="F39" s="16">
        <f t="shared" si="3"/>
        <v>245</v>
      </c>
      <c r="G39" s="16"/>
      <c r="H39" s="174">
        <v>245</v>
      </c>
      <c r="I39" s="174"/>
      <c r="J39" s="16">
        <f>H39+I39</f>
        <v>245</v>
      </c>
      <c r="K39" s="9">
        <f t="shared" si="4"/>
        <v>0</v>
      </c>
      <c r="L39" s="8">
        <f t="shared" si="5"/>
        <v>0</v>
      </c>
    </row>
    <row r="40" spans="1:12" s="222" customFormat="1" ht="15" x14ac:dyDescent="0.2">
      <c r="A40" s="40">
        <f t="shared" si="6"/>
        <v>24</v>
      </c>
      <c r="B40" s="102" t="s">
        <v>720</v>
      </c>
      <c r="C40" s="103" t="s">
        <v>11</v>
      </c>
      <c r="D40" s="174">
        <v>110</v>
      </c>
      <c r="E40" s="174"/>
      <c r="F40" s="16">
        <f t="shared" si="3"/>
        <v>110</v>
      </c>
      <c r="G40" s="16"/>
      <c r="H40" s="174">
        <v>110</v>
      </c>
      <c r="I40" s="174"/>
      <c r="J40" s="16">
        <f>H40+I40</f>
        <v>110</v>
      </c>
      <c r="K40" s="9">
        <f t="shared" si="4"/>
        <v>0</v>
      </c>
      <c r="L40" s="8">
        <f t="shared" si="5"/>
        <v>0</v>
      </c>
    </row>
    <row r="41" spans="1:12" ht="15" x14ac:dyDescent="0.2">
      <c r="A41" s="40">
        <f t="shared" si="6"/>
        <v>25</v>
      </c>
      <c r="B41" s="102" t="s">
        <v>729</v>
      </c>
      <c r="C41" s="103" t="s">
        <v>191</v>
      </c>
      <c r="D41" s="174">
        <v>245</v>
      </c>
      <c r="E41" s="16"/>
      <c r="F41" s="16">
        <f t="shared" si="3"/>
        <v>245</v>
      </c>
      <c r="G41" s="16"/>
      <c r="H41" s="174">
        <v>245</v>
      </c>
      <c r="I41" s="16"/>
      <c r="J41" s="16">
        <f>H41+I41</f>
        <v>245</v>
      </c>
      <c r="K41" s="9">
        <f t="shared" si="4"/>
        <v>0</v>
      </c>
      <c r="L41" s="8">
        <f t="shared" si="5"/>
        <v>0</v>
      </c>
    </row>
    <row r="42" spans="1:12" ht="15" x14ac:dyDescent="0.2">
      <c r="A42" s="40">
        <f t="shared" si="6"/>
        <v>26</v>
      </c>
      <c r="B42" s="102" t="s">
        <v>710</v>
      </c>
      <c r="C42" s="103" t="s">
        <v>191</v>
      </c>
      <c r="D42" s="174">
        <v>85</v>
      </c>
      <c r="E42" s="16"/>
      <c r="F42" s="16">
        <f t="shared" si="3"/>
        <v>85</v>
      </c>
      <c r="G42" s="16"/>
      <c r="H42" s="174">
        <v>85</v>
      </c>
      <c r="I42" s="16"/>
      <c r="J42" s="16">
        <f>H42+I42</f>
        <v>85</v>
      </c>
      <c r="K42" s="9">
        <f t="shared" si="4"/>
        <v>0</v>
      </c>
      <c r="L42" s="8">
        <f t="shared" si="5"/>
        <v>0</v>
      </c>
    </row>
    <row r="43" spans="1:12" ht="15" x14ac:dyDescent="0.2">
      <c r="A43" s="40"/>
      <c r="B43" s="102"/>
      <c r="C43" s="103"/>
      <c r="D43" s="174"/>
      <c r="E43" s="16"/>
      <c r="F43" s="16"/>
      <c r="G43" s="16"/>
      <c r="H43" s="174"/>
      <c r="I43" s="16"/>
      <c r="J43" s="16"/>
      <c r="K43" s="9"/>
      <c r="L43" s="8"/>
    </row>
    <row r="44" spans="1:12" ht="18.75" thickBot="1" x14ac:dyDescent="0.25">
      <c r="A44" s="40"/>
      <c r="B44" s="396" t="s">
        <v>730</v>
      </c>
      <c r="C44" s="103"/>
      <c r="D44" s="174"/>
      <c r="E44" s="16"/>
      <c r="F44" s="16"/>
      <c r="G44" s="16"/>
      <c r="H44" s="174"/>
      <c r="I44" s="16"/>
      <c r="J44" s="16"/>
      <c r="K44" s="9"/>
      <c r="L44" s="8"/>
    </row>
    <row r="45" spans="1:12" ht="30.75" thickTop="1" x14ac:dyDescent="0.2">
      <c r="A45" s="40">
        <f>A42+1</f>
        <v>27</v>
      </c>
      <c r="B45" s="244" t="s">
        <v>731</v>
      </c>
      <c r="C45" s="103" t="s">
        <v>191</v>
      </c>
      <c r="D45" s="174">
        <v>245</v>
      </c>
      <c r="E45" s="16"/>
      <c r="F45" s="16">
        <f t="shared" ref="F45:F48" si="7">D45+E45</f>
        <v>245</v>
      </c>
      <c r="G45" s="16"/>
      <c r="H45" s="174">
        <v>245</v>
      </c>
      <c r="I45" s="16"/>
      <c r="J45" s="16">
        <f>H45+I45</f>
        <v>245</v>
      </c>
      <c r="K45" s="9">
        <f t="shared" ref="K45:K48" si="8">J45-F45</f>
        <v>0</v>
      </c>
      <c r="L45" s="8">
        <f t="shared" ref="L45:L48" si="9">IF(F45="","NEW",K45/F45)</f>
        <v>0</v>
      </c>
    </row>
    <row r="46" spans="1:12" ht="15" x14ac:dyDescent="0.2">
      <c r="A46" s="40">
        <f t="shared" ref="A46:A60" si="10">A45+1</f>
        <v>28</v>
      </c>
      <c r="B46" s="244" t="s">
        <v>707</v>
      </c>
      <c r="C46" s="103" t="s">
        <v>11</v>
      </c>
      <c r="D46" s="174">
        <v>110</v>
      </c>
      <c r="E46" s="16"/>
      <c r="F46" s="16">
        <f t="shared" si="7"/>
        <v>110</v>
      </c>
      <c r="G46" s="16"/>
      <c r="H46" s="174">
        <v>110</v>
      </c>
      <c r="I46" s="16"/>
      <c r="J46" s="16">
        <f>H46+I46</f>
        <v>110</v>
      </c>
      <c r="K46" s="9">
        <f t="shared" si="8"/>
        <v>0</v>
      </c>
      <c r="L46" s="8">
        <f t="shared" si="9"/>
        <v>0</v>
      </c>
    </row>
    <row r="47" spans="1:12" ht="15" x14ac:dyDescent="0.2">
      <c r="A47" s="40">
        <f t="shared" si="10"/>
        <v>29</v>
      </c>
      <c r="B47" s="244" t="s">
        <v>708</v>
      </c>
      <c r="C47" s="103" t="s">
        <v>191</v>
      </c>
      <c r="D47" s="174">
        <v>245</v>
      </c>
      <c r="E47" s="16"/>
      <c r="F47" s="16">
        <f t="shared" si="7"/>
        <v>245</v>
      </c>
      <c r="G47" s="16"/>
      <c r="H47" s="174">
        <v>245</v>
      </c>
      <c r="I47" s="16"/>
      <c r="J47" s="16">
        <f>H47+I47</f>
        <v>245</v>
      </c>
      <c r="K47" s="9">
        <f t="shared" si="8"/>
        <v>0</v>
      </c>
      <c r="L47" s="8">
        <f t="shared" si="9"/>
        <v>0</v>
      </c>
    </row>
    <row r="48" spans="1:12" ht="15" x14ac:dyDescent="0.2">
      <c r="A48" s="40">
        <f t="shared" si="10"/>
        <v>30</v>
      </c>
      <c r="B48" s="244" t="s">
        <v>721</v>
      </c>
      <c r="C48" s="103" t="s">
        <v>191</v>
      </c>
      <c r="D48" s="174">
        <v>85</v>
      </c>
      <c r="E48" s="16"/>
      <c r="F48" s="16">
        <f t="shared" si="7"/>
        <v>85</v>
      </c>
      <c r="G48" s="16"/>
      <c r="H48" s="174">
        <v>85</v>
      </c>
      <c r="I48" s="16"/>
      <c r="J48" s="16">
        <f>H48+I48</f>
        <v>85</v>
      </c>
      <c r="K48" s="9">
        <f t="shared" si="8"/>
        <v>0</v>
      </c>
      <c r="L48" s="8">
        <f t="shared" si="9"/>
        <v>0</v>
      </c>
    </row>
    <row r="49" spans="1:12" ht="15" x14ac:dyDescent="0.2">
      <c r="A49" s="40"/>
      <c r="B49" s="244"/>
      <c r="C49" s="103"/>
      <c r="D49" s="174"/>
      <c r="E49" s="16"/>
      <c r="F49" s="16"/>
      <c r="G49" s="16"/>
      <c r="H49" s="174"/>
      <c r="I49" s="16"/>
      <c r="J49" s="16"/>
      <c r="K49" s="9"/>
      <c r="L49" s="8"/>
    </row>
    <row r="50" spans="1:12" ht="18.75" thickBot="1" x14ac:dyDescent="0.25">
      <c r="A50" s="40"/>
      <c r="B50" s="396" t="s">
        <v>732</v>
      </c>
      <c r="C50" s="103"/>
      <c r="D50" s="174"/>
      <c r="E50" s="16"/>
      <c r="F50" s="16"/>
      <c r="G50" s="16"/>
      <c r="H50" s="174"/>
      <c r="I50" s="16"/>
      <c r="J50" s="16"/>
      <c r="K50" s="9"/>
      <c r="L50" s="8"/>
    </row>
    <row r="51" spans="1:12" ht="30.75" thickTop="1" x14ac:dyDescent="0.2">
      <c r="A51" s="40">
        <f>A48+1</f>
        <v>31</v>
      </c>
      <c r="B51" s="244" t="s">
        <v>733</v>
      </c>
      <c r="C51" s="103" t="s">
        <v>191</v>
      </c>
      <c r="D51" s="174">
        <v>245</v>
      </c>
      <c r="E51" s="16"/>
      <c r="F51" s="16">
        <f t="shared" ref="F51:F54" si="11">D51+E51</f>
        <v>245</v>
      </c>
      <c r="G51" s="16"/>
      <c r="H51" s="174">
        <v>245</v>
      </c>
      <c r="I51" s="16"/>
      <c r="J51" s="16">
        <f t="shared" ref="J51:J54" si="12">H51+I51</f>
        <v>245</v>
      </c>
      <c r="K51" s="9">
        <f t="shared" ref="K51:K54" si="13">J51-F51</f>
        <v>0</v>
      </c>
      <c r="L51" s="8">
        <f t="shared" ref="L51:L54" si="14">IF(F51="","NEW",K51/F51)</f>
        <v>0</v>
      </c>
    </row>
    <row r="52" spans="1:12" ht="15" x14ac:dyDescent="0.2">
      <c r="A52" s="40">
        <f t="shared" si="10"/>
        <v>32</v>
      </c>
      <c r="B52" s="244" t="s">
        <v>707</v>
      </c>
      <c r="C52" s="103" t="s">
        <v>191</v>
      </c>
      <c r="D52" s="174">
        <v>110</v>
      </c>
      <c r="E52" s="16"/>
      <c r="F52" s="16">
        <f t="shared" si="11"/>
        <v>110</v>
      </c>
      <c r="G52" s="16"/>
      <c r="H52" s="174">
        <v>110</v>
      </c>
      <c r="I52" s="16"/>
      <c r="J52" s="16">
        <f t="shared" si="12"/>
        <v>110</v>
      </c>
      <c r="K52" s="9">
        <f t="shared" si="13"/>
        <v>0</v>
      </c>
      <c r="L52" s="8">
        <f t="shared" si="14"/>
        <v>0</v>
      </c>
    </row>
    <row r="53" spans="1:12" ht="15" x14ac:dyDescent="0.2">
      <c r="A53" s="40">
        <f t="shared" si="10"/>
        <v>33</v>
      </c>
      <c r="B53" s="244" t="s">
        <v>734</v>
      </c>
      <c r="C53" s="103" t="s">
        <v>191</v>
      </c>
      <c r="D53" s="174">
        <v>120</v>
      </c>
      <c r="E53" s="16"/>
      <c r="F53" s="16">
        <f t="shared" si="11"/>
        <v>120</v>
      </c>
      <c r="G53" s="16"/>
      <c r="H53" s="174">
        <v>120</v>
      </c>
      <c r="I53" s="16"/>
      <c r="J53" s="16">
        <f t="shared" si="12"/>
        <v>120</v>
      </c>
      <c r="K53" s="9">
        <f t="shared" si="13"/>
        <v>0</v>
      </c>
      <c r="L53" s="8">
        <f t="shared" si="14"/>
        <v>0</v>
      </c>
    </row>
    <row r="54" spans="1:12" ht="15" x14ac:dyDescent="0.2">
      <c r="A54" s="40">
        <f t="shared" si="10"/>
        <v>34</v>
      </c>
      <c r="B54" s="244" t="s">
        <v>721</v>
      </c>
      <c r="C54" s="103" t="s">
        <v>191</v>
      </c>
      <c r="D54" s="174">
        <v>85</v>
      </c>
      <c r="E54" s="16"/>
      <c r="F54" s="16">
        <f t="shared" si="11"/>
        <v>85</v>
      </c>
      <c r="G54" s="16"/>
      <c r="H54" s="174">
        <v>85</v>
      </c>
      <c r="I54" s="16"/>
      <c r="J54" s="16">
        <f t="shared" si="12"/>
        <v>85</v>
      </c>
      <c r="K54" s="9">
        <f t="shared" si="13"/>
        <v>0</v>
      </c>
      <c r="L54" s="8">
        <f t="shared" si="14"/>
        <v>0</v>
      </c>
    </row>
    <row r="55" spans="1:12" ht="15" x14ac:dyDescent="0.2">
      <c r="A55" s="40"/>
      <c r="B55" s="102"/>
      <c r="C55" s="103"/>
      <c r="D55" s="174"/>
      <c r="E55" s="16"/>
      <c r="F55" s="16"/>
      <c r="G55" s="16"/>
      <c r="H55" s="174"/>
      <c r="I55" s="16"/>
      <c r="J55" s="16"/>
      <c r="K55" s="9"/>
      <c r="L55" s="8"/>
    </row>
    <row r="56" spans="1:12" ht="15" x14ac:dyDescent="0.2">
      <c r="A56" s="40">
        <f>A54+1</f>
        <v>35</v>
      </c>
      <c r="B56" s="102" t="s">
        <v>735</v>
      </c>
      <c r="C56" s="103" t="s">
        <v>191</v>
      </c>
      <c r="D56" s="174">
        <v>237</v>
      </c>
      <c r="E56" s="16"/>
      <c r="F56" s="16">
        <f t="shared" ref="F56:F60" si="15">D56+E56</f>
        <v>237</v>
      </c>
      <c r="G56" s="16"/>
      <c r="H56" s="174">
        <v>237</v>
      </c>
      <c r="I56" s="16"/>
      <c r="J56" s="16">
        <f>H56+I56</f>
        <v>237</v>
      </c>
      <c r="K56" s="9">
        <f t="shared" ref="K56:K60" si="16">J56-F56</f>
        <v>0</v>
      </c>
      <c r="L56" s="8">
        <f t="shared" ref="L56:L60" si="17">IF(F56="","NEW",K56/F56)</f>
        <v>0</v>
      </c>
    </row>
    <row r="57" spans="1:12" ht="15" x14ac:dyDescent="0.2">
      <c r="A57" s="40">
        <f t="shared" si="10"/>
        <v>36</v>
      </c>
      <c r="B57" s="102" t="s">
        <v>736</v>
      </c>
      <c r="C57" s="103" t="s">
        <v>191</v>
      </c>
      <c r="D57" s="174">
        <v>237</v>
      </c>
      <c r="E57" s="16"/>
      <c r="F57" s="16">
        <f t="shared" si="15"/>
        <v>237</v>
      </c>
      <c r="G57" s="16"/>
      <c r="H57" s="174">
        <v>237</v>
      </c>
      <c r="I57" s="16"/>
      <c r="J57" s="16">
        <f>H57+I57</f>
        <v>237</v>
      </c>
      <c r="K57" s="9">
        <f t="shared" si="16"/>
        <v>0</v>
      </c>
      <c r="L57" s="8">
        <f t="shared" si="17"/>
        <v>0</v>
      </c>
    </row>
    <row r="58" spans="1:12" ht="15" x14ac:dyDescent="0.2">
      <c r="A58" s="40">
        <f t="shared" si="10"/>
        <v>37</v>
      </c>
      <c r="B58" s="102" t="s">
        <v>737</v>
      </c>
      <c r="C58" s="103" t="s">
        <v>191</v>
      </c>
      <c r="D58" s="174">
        <v>55</v>
      </c>
      <c r="E58" s="16"/>
      <c r="F58" s="16">
        <f t="shared" si="15"/>
        <v>55</v>
      </c>
      <c r="G58" s="16"/>
      <c r="H58" s="174">
        <v>55</v>
      </c>
      <c r="I58" s="16"/>
      <c r="J58" s="16">
        <f>H58+I58</f>
        <v>55</v>
      </c>
      <c r="K58" s="9">
        <f t="shared" si="16"/>
        <v>0</v>
      </c>
      <c r="L58" s="8">
        <f t="shared" si="17"/>
        <v>0</v>
      </c>
    </row>
    <row r="59" spans="1:12" ht="15" x14ac:dyDescent="0.2">
      <c r="A59" s="40">
        <f t="shared" si="10"/>
        <v>38</v>
      </c>
      <c r="B59" s="102" t="s">
        <v>738</v>
      </c>
      <c r="C59" s="103" t="s">
        <v>191</v>
      </c>
      <c r="D59" s="174">
        <v>480</v>
      </c>
      <c r="E59" s="16"/>
      <c r="F59" s="16">
        <f t="shared" si="15"/>
        <v>480</v>
      </c>
      <c r="G59" s="16"/>
      <c r="H59" s="174">
        <v>480</v>
      </c>
      <c r="I59" s="16"/>
      <c r="J59" s="16">
        <f>H59+I59</f>
        <v>480</v>
      </c>
      <c r="K59" s="9">
        <f t="shared" si="16"/>
        <v>0</v>
      </c>
      <c r="L59" s="8">
        <f t="shared" si="17"/>
        <v>0</v>
      </c>
    </row>
    <row r="60" spans="1:12" ht="15" x14ac:dyDescent="0.2">
      <c r="A60" s="40">
        <f t="shared" si="10"/>
        <v>39</v>
      </c>
      <c r="B60" s="102" t="s">
        <v>739</v>
      </c>
      <c r="C60" s="103" t="s">
        <v>191</v>
      </c>
      <c r="D60" s="174">
        <v>680</v>
      </c>
      <c r="E60" s="16"/>
      <c r="F60" s="16">
        <f t="shared" si="15"/>
        <v>680</v>
      </c>
      <c r="G60" s="16"/>
      <c r="H60" s="174">
        <v>680</v>
      </c>
      <c r="I60" s="16"/>
      <c r="J60" s="16">
        <f>H60+I60</f>
        <v>680</v>
      </c>
      <c r="K60" s="9">
        <f t="shared" si="16"/>
        <v>0</v>
      </c>
      <c r="L60" s="8">
        <f t="shared" si="17"/>
        <v>0</v>
      </c>
    </row>
    <row r="61" spans="1:12" ht="15" x14ac:dyDescent="0.2">
      <c r="A61" s="40"/>
      <c r="B61" s="102"/>
      <c r="C61" s="103"/>
      <c r="D61" s="174"/>
      <c r="E61" s="16"/>
      <c r="F61" s="16"/>
      <c r="G61" s="16"/>
      <c r="H61" s="174"/>
      <c r="I61" s="16"/>
      <c r="J61" s="16"/>
      <c r="K61" s="9"/>
      <c r="L61" s="8"/>
    </row>
    <row r="62" spans="1:12" ht="15" x14ac:dyDescent="0.2">
      <c r="A62" s="40">
        <f>A60+1</f>
        <v>40</v>
      </c>
      <c r="B62" s="102" t="s">
        <v>740</v>
      </c>
      <c r="C62" s="103" t="s">
        <v>191</v>
      </c>
      <c r="D62" s="174">
        <v>225</v>
      </c>
      <c r="E62" s="16"/>
      <c r="F62" s="16">
        <f>D62+E62</f>
        <v>225</v>
      </c>
      <c r="G62" s="16"/>
      <c r="H62" s="174">
        <v>225</v>
      </c>
      <c r="I62" s="16"/>
      <c r="J62" s="16">
        <f>H62+I62</f>
        <v>225</v>
      </c>
      <c r="K62" s="9">
        <f>J62-F62</f>
        <v>0</v>
      </c>
      <c r="L62" s="8">
        <f>IF(F62="","NEW",K62/F62)</f>
        <v>0</v>
      </c>
    </row>
    <row r="63" spans="1:12" ht="15" x14ac:dyDescent="0.2">
      <c r="A63" s="40"/>
      <c r="B63" s="102"/>
      <c r="C63" s="103"/>
      <c r="D63" s="174"/>
      <c r="E63" s="16"/>
      <c r="F63" s="16"/>
      <c r="G63" s="16"/>
      <c r="H63" s="174"/>
      <c r="I63" s="16"/>
      <c r="J63" s="16"/>
      <c r="K63" s="9"/>
      <c r="L63" s="8"/>
    </row>
    <row r="64" spans="1:12" ht="15" x14ac:dyDescent="0.2">
      <c r="A64" s="40">
        <f>A62+1</f>
        <v>41</v>
      </c>
      <c r="B64" s="102" t="s">
        <v>741</v>
      </c>
      <c r="C64" s="103" t="s">
        <v>191</v>
      </c>
      <c r="D64" s="535" t="s">
        <v>742</v>
      </c>
      <c r="E64" s="536"/>
      <c r="F64" s="537"/>
      <c r="G64" s="16"/>
      <c r="H64" s="535" t="s">
        <v>742</v>
      </c>
      <c r="I64" s="536"/>
      <c r="J64" s="537"/>
      <c r="K64" s="9"/>
      <c r="L64" s="8"/>
    </row>
    <row r="65" spans="1:12" ht="15" x14ac:dyDescent="0.2">
      <c r="A65" s="40">
        <f>A64+1</f>
        <v>42</v>
      </c>
      <c r="B65" s="102" t="s">
        <v>743</v>
      </c>
      <c r="C65" s="103" t="s">
        <v>191</v>
      </c>
      <c r="D65" s="535" t="s">
        <v>742</v>
      </c>
      <c r="E65" s="536"/>
      <c r="F65" s="537"/>
      <c r="G65" s="16"/>
      <c r="H65" s="535" t="s">
        <v>742</v>
      </c>
      <c r="I65" s="536"/>
      <c r="J65" s="537"/>
      <c r="K65" s="9"/>
      <c r="L65" s="8"/>
    </row>
    <row r="66" spans="1:12" ht="15" x14ac:dyDescent="0.2">
      <c r="A66" s="40">
        <f>A65+1</f>
        <v>43</v>
      </c>
      <c r="B66" s="102" t="s">
        <v>744</v>
      </c>
      <c r="C66" s="103" t="s">
        <v>11</v>
      </c>
      <c r="D66" s="174">
        <v>30000</v>
      </c>
      <c r="E66" s="16"/>
      <c r="F66" s="16">
        <f>D66+E66</f>
        <v>30000</v>
      </c>
      <c r="G66" s="16"/>
      <c r="H66" s="174">
        <v>33000</v>
      </c>
      <c r="I66" s="16"/>
      <c r="J66" s="16">
        <f>H66+I66</f>
        <v>33000</v>
      </c>
      <c r="K66" s="9">
        <f>J66-F66</f>
        <v>3000</v>
      </c>
      <c r="L66" s="8">
        <f>IF(F66="","NEW",K66/F66)</f>
        <v>0.1</v>
      </c>
    </row>
    <row r="67" spans="1:12" ht="15" x14ac:dyDescent="0.2">
      <c r="A67" s="40">
        <f>A66+1</f>
        <v>44</v>
      </c>
      <c r="B67" s="49" t="s">
        <v>745</v>
      </c>
      <c r="C67" s="103" t="s">
        <v>11</v>
      </c>
      <c r="D67" s="174">
        <v>20000</v>
      </c>
      <c r="E67" s="16"/>
      <c r="F67" s="16">
        <f>D67+E67</f>
        <v>20000</v>
      </c>
      <c r="G67" s="16"/>
      <c r="H67" s="174">
        <v>22000</v>
      </c>
      <c r="I67" s="16"/>
      <c r="J67" s="16">
        <f>H67+I67</f>
        <v>22000</v>
      </c>
      <c r="K67" s="9">
        <f>J67-F67</f>
        <v>2000</v>
      </c>
      <c r="L67" s="8">
        <f>IF(F67="","NEW",K67/F67)</f>
        <v>0.1</v>
      </c>
    </row>
    <row r="68" spans="1:12" ht="15" x14ac:dyDescent="0.2">
      <c r="A68" s="40"/>
      <c r="B68" s="49"/>
      <c r="C68" s="103"/>
      <c r="D68" s="174"/>
      <c r="E68" s="16"/>
      <c r="F68" s="16"/>
      <c r="G68" s="16"/>
      <c r="H68" s="174"/>
      <c r="I68" s="16"/>
      <c r="J68" s="16"/>
      <c r="K68" s="9"/>
      <c r="L68" s="8"/>
    </row>
    <row r="69" spans="1:12" ht="54.75" thickBot="1" x14ac:dyDescent="0.25">
      <c r="A69" s="40"/>
      <c r="B69" s="421" t="s">
        <v>746</v>
      </c>
      <c r="C69" s="103"/>
      <c r="D69" s="174"/>
      <c r="E69" s="16"/>
      <c r="F69" s="16"/>
      <c r="G69" s="16"/>
      <c r="H69" s="174"/>
      <c r="I69" s="16"/>
      <c r="J69" s="16"/>
      <c r="K69" s="9"/>
      <c r="L69" s="8"/>
    </row>
    <row r="70" spans="1:12" ht="15.75" thickTop="1" x14ac:dyDescent="0.2">
      <c r="A70" s="40">
        <f>A67+1</f>
        <v>45</v>
      </c>
      <c r="B70" s="102" t="s">
        <v>747</v>
      </c>
      <c r="C70" s="103" t="s">
        <v>191</v>
      </c>
      <c r="D70" s="174">
        <v>525</v>
      </c>
      <c r="E70" s="16"/>
      <c r="F70" s="16">
        <f>D70+E70</f>
        <v>525</v>
      </c>
      <c r="G70" s="16"/>
      <c r="H70" s="174">
        <v>525</v>
      </c>
      <c r="I70" s="16"/>
      <c r="J70" s="16">
        <f>H70+I70</f>
        <v>525</v>
      </c>
      <c r="K70" s="9">
        <f>J70-F70</f>
        <v>0</v>
      </c>
      <c r="L70" s="8">
        <f>IF(F70="","NEW",K70/F70)</f>
        <v>0</v>
      </c>
    </row>
    <row r="71" spans="1:12" ht="15" x14ac:dyDescent="0.2">
      <c r="A71" s="40">
        <f>A70+1</f>
        <v>46</v>
      </c>
      <c r="B71" s="102" t="s">
        <v>748</v>
      </c>
      <c r="C71" s="103" t="s">
        <v>191</v>
      </c>
      <c r="D71" s="174">
        <v>525</v>
      </c>
      <c r="E71" s="16"/>
      <c r="F71" s="16">
        <f>D71+E71</f>
        <v>525</v>
      </c>
      <c r="G71" s="16"/>
      <c r="H71" s="174">
        <v>525</v>
      </c>
      <c r="I71" s="16"/>
      <c r="J71" s="16">
        <f>H71+I71</f>
        <v>525</v>
      </c>
      <c r="K71" s="9">
        <f>J71-F71</f>
        <v>0</v>
      </c>
      <c r="L71" s="8">
        <f>IF(F71="","NEW",K71/F71)</f>
        <v>0</v>
      </c>
    </row>
    <row r="72" spans="1:12" ht="15" x14ac:dyDescent="0.2">
      <c r="A72" s="40">
        <f>A71+1</f>
        <v>47</v>
      </c>
      <c r="B72" s="102" t="s">
        <v>749</v>
      </c>
      <c r="C72" s="103" t="s">
        <v>191</v>
      </c>
      <c r="D72" s="174">
        <v>425</v>
      </c>
      <c r="E72" s="16"/>
      <c r="F72" s="16">
        <f>D72+E72</f>
        <v>425</v>
      </c>
      <c r="G72" s="16"/>
      <c r="H72" s="174">
        <v>425</v>
      </c>
      <c r="I72" s="16"/>
      <c r="J72" s="16">
        <f>H72+I72</f>
        <v>425</v>
      </c>
      <c r="K72" s="9">
        <f>J72-F72</f>
        <v>0</v>
      </c>
      <c r="L72" s="8">
        <f>IF(F72="","NEW",K72/F72)</f>
        <v>0</v>
      </c>
    </row>
    <row r="73" spans="1:12" ht="15" x14ac:dyDescent="0.2">
      <c r="A73" s="40">
        <f>A72+1</f>
        <v>48</v>
      </c>
      <c r="B73" s="102" t="s">
        <v>750</v>
      </c>
      <c r="C73" s="103" t="s">
        <v>191</v>
      </c>
      <c r="D73" s="174">
        <v>425</v>
      </c>
      <c r="E73" s="16"/>
      <c r="F73" s="16">
        <f>D73+E73</f>
        <v>425</v>
      </c>
      <c r="G73" s="16"/>
      <c r="H73" s="174">
        <v>425</v>
      </c>
      <c r="I73" s="16"/>
      <c r="J73" s="16">
        <f>H73+I73</f>
        <v>425</v>
      </c>
      <c r="K73" s="9">
        <f>J73-F73</f>
        <v>0</v>
      </c>
      <c r="L73" s="8">
        <f>IF(F73="","NEW",K73/F73)</f>
        <v>0</v>
      </c>
    </row>
    <row r="74" spans="1:12" ht="15" x14ac:dyDescent="0.2">
      <c r="A74" s="40">
        <f>A73+1</f>
        <v>49</v>
      </c>
      <c r="B74" s="102" t="s">
        <v>751</v>
      </c>
      <c r="C74" s="103" t="s">
        <v>191</v>
      </c>
      <c r="D74" s="174">
        <v>225</v>
      </c>
      <c r="E74" s="16"/>
      <c r="F74" s="16">
        <f>D74+E74</f>
        <v>225</v>
      </c>
      <c r="G74" s="16"/>
      <c r="H74" s="174">
        <v>225</v>
      </c>
      <c r="I74" s="16"/>
      <c r="J74" s="16">
        <f>H74+I74</f>
        <v>225</v>
      </c>
      <c r="K74" s="9">
        <f>J74-F74</f>
        <v>0</v>
      </c>
      <c r="L74" s="8">
        <f>IF(F74="","NEW",K74/F74)</f>
        <v>0</v>
      </c>
    </row>
    <row r="75" spans="1:12" ht="15" x14ac:dyDescent="0.2">
      <c r="A75" s="40"/>
      <c r="B75" s="49"/>
      <c r="C75" s="103"/>
      <c r="D75" s="174"/>
      <c r="E75" s="16"/>
      <c r="F75" s="16"/>
      <c r="G75" s="16"/>
      <c r="H75" s="174"/>
      <c r="I75" s="16"/>
      <c r="J75" s="16"/>
      <c r="K75" s="9"/>
      <c r="L75" s="8"/>
    </row>
    <row r="76" spans="1:12" ht="18.75" thickBot="1" x14ac:dyDescent="0.25">
      <c r="A76" s="40"/>
      <c r="B76" s="421" t="s">
        <v>752</v>
      </c>
      <c r="C76" s="103"/>
      <c r="D76" s="174"/>
      <c r="E76" s="174"/>
      <c r="F76" s="88"/>
      <c r="G76" s="16"/>
      <c r="H76" s="174"/>
      <c r="I76" s="174"/>
      <c r="J76" s="174"/>
      <c r="K76" s="9"/>
      <c r="L76" s="8"/>
    </row>
    <row r="77" spans="1:12" ht="15.75" thickTop="1" x14ac:dyDescent="0.2">
      <c r="A77" s="40">
        <f>A74+1</f>
        <v>50</v>
      </c>
      <c r="B77" s="102" t="s">
        <v>753</v>
      </c>
      <c r="C77" s="103" t="s">
        <v>191</v>
      </c>
      <c r="D77" s="174">
        <v>300</v>
      </c>
      <c r="E77" s="16"/>
      <c r="F77" s="16">
        <f t="shared" ref="F77:F82" si="18">D77+E77</f>
        <v>300</v>
      </c>
      <c r="G77" s="16"/>
      <c r="H77" s="174">
        <v>300</v>
      </c>
      <c r="I77" s="16"/>
      <c r="J77" s="16">
        <f t="shared" ref="J77:J82" si="19">H77+I77</f>
        <v>300</v>
      </c>
      <c r="K77" s="9">
        <f t="shared" ref="K77:K82" si="20">J77-F77</f>
        <v>0</v>
      </c>
      <c r="L77" s="8">
        <f t="shared" ref="L77:L82" si="21">IF(F77="","NEW",K77/F77)</f>
        <v>0</v>
      </c>
    </row>
    <row r="78" spans="1:12" ht="30" x14ac:dyDescent="0.2">
      <c r="A78" s="40">
        <f>A77+1</f>
        <v>51</v>
      </c>
      <c r="B78" s="102" t="s">
        <v>754</v>
      </c>
      <c r="C78" s="103" t="s">
        <v>191</v>
      </c>
      <c r="D78" s="174">
        <v>300</v>
      </c>
      <c r="E78" s="16"/>
      <c r="F78" s="16">
        <f t="shared" si="18"/>
        <v>300</v>
      </c>
      <c r="G78" s="16"/>
      <c r="H78" s="174">
        <v>300</v>
      </c>
      <c r="I78" s="16"/>
      <c r="J78" s="16">
        <f t="shared" si="19"/>
        <v>300</v>
      </c>
      <c r="K78" s="9">
        <f t="shared" si="20"/>
        <v>0</v>
      </c>
      <c r="L78" s="8">
        <f t="shared" si="21"/>
        <v>0</v>
      </c>
    </row>
    <row r="79" spans="1:12" ht="15" x14ac:dyDescent="0.2">
      <c r="A79" s="40">
        <f>A78+1</f>
        <v>52</v>
      </c>
      <c r="B79" s="244" t="s">
        <v>755</v>
      </c>
      <c r="C79" s="103" t="s">
        <v>191</v>
      </c>
      <c r="D79" s="174">
        <v>247</v>
      </c>
      <c r="E79" s="16"/>
      <c r="F79" s="16">
        <f t="shared" si="18"/>
        <v>247</v>
      </c>
      <c r="G79" s="16"/>
      <c r="H79" s="174">
        <v>247</v>
      </c>
      <c r="I79" s="16"/>
      <c r="J79" s="16">
        <f t="shared" si="19"/>
        <v>247</v>
      </c>
      <c r="K79" s="9">
        <f t="shared" si="20"/>
        <v>0</v>
      </c>
      <c r="L79" s="8">
        <f t="shared" si="21"/>
        <v>0</v>
      </c>
    </row>
    <row r="80" spans="1:12" ht="15" x14ac:dyDescent="0.2">
      <c r="A80" s="40">
        <f t="shared" ref="A80:A82" si="22">A79+1</f>
        <v>53</v>
      </c>
      <c r="B80" s="102" t="s">
        <v>756</v>
      </c>
      <c r="C80" s="103" t="s">
        <v>191</v>
      </c>
      <c r="D80" s="174">
        <v>270</v>
      </c>
      <c r="E80" s="16"/>
      <c r="F80" s="16">
        <f t="shared" si="18"/>
        <v>270</v>
      </c>
      <c r="G80" s="16"/>
      <c r="H80" s="174">
        <v>270</v>
      </c>
      <c r="I80" s="16"/>
      <c r="J80" s="16">
        <f t="shared" si="19"/>
        <v>270</v>
      </c>
      <c r="K80" s="9">
        <f t="shared" si="20"/>
        <v>0</v>
      </c>
      <c r="L80" s="8">
        <f t="shared" si="21"/>
        <v>0</v>
      </c>
    </row>
    <row r="81" spans="1:12" ht="30" x14ac:dyDescent="0.2">
      <c r="A81" s="40">
        <f t="shared" si="22"/>
        <v>54</v>
      </c>
      <c r="B81" s="102" t="s">
        <v>757</v>
      </c>
      <c r="C81" s="103" t="s">
        <v>191</v>
      </c>
      <c r="D81" s="174">
        <v>296.39999999999998</v>
      </c>
      <c r="E81" s="16"/>
      <c r="F81" s="16">
        <f t="shared" si="18"/>
        <v>296.39999999999998</v>
      </c>
      <c r="G81" s="16"/>
      <c r="H81" s="174">
        <v>296.39999999999998</v>
      </c>
      <c r="I81" s="16"/>
      <c r="J81" s="16">
        <f t="shared" si="19"/>
        <v>296.39999999999998</v>
      </c>
      <c r="K81" s="9">
        <f t="shared" ref="K81" si="23">J81-F81</f>
        <v>0</v>
      </c>
      <c r="L81" s="8">
        <f t="shared" ref="L81" si="24">IF(F81="","NEW",K81/F81)</f>
        <v>0</v>
      </c>
    </row>
    <row r="82" spans="1:12" ht="15" x14ac:dyDescent="0.2">
      <c r="A82" s="40">
        <f t="shared" si="22"/>
        <v>55</v>
      </c>
      <c r="B82" s="102" t="s">
        <v>758</v>
      </c>
      <c r="C82" s="103" t="s">
        <v>191</v>
      </c>
      <c r="D82" s="174">
        <v>390</v>
      </c>
      <c r="E82" s="16"/>
      <c r="F82" s="16">
        <f t="shared" si="18"/>
        <v>390</v>
      </c>
      <c r="G82" s="16"/>
      <c r="H82" s="174">
        <v>390</v>
      </c>
      <c r="I82" s="16"/>
      <c r="J82" s="16">
        <f t="shared" si="19"/>
        <v>390</v>
      </c>
      <c r="K82" s="9">
        <f t="shared" si="20"/>
        <v>0</v>
      </c>
      <c r="L82" s="8">
        <f t="shared" si="21"/>
        <v>0</v>
      </c>
    </row>
    <row r="83" spans="1:12" ht="15" x14ac:dyDescent="0.2">
      <c r="A83" s="40"/>
      <c r="B83" s="102"/>
      <c r="C83" s="103"/>
      <c r="D83" s="174"/>
      <c r="E83" s="16"/>
      <c r="F83" s="16"/>
      <c r="G83" s="16"/>
      <c r="H83" s="174"/>
      <c r="I83" s="16"/>
      <c r="J83" s="16"/>
      <c r="K83" s="9"/>
      <c r="L83" s="8"/>
    </row>
    <row r="84" spans="1:12" ht="15" x14ac:dyDescent="0.2">
      <c r="A84" s="40"/>
      <c r="B84" s="102"/>
      <c r="C84" s="103"/>
      <c r="D84" s="174"/>
      <c r="E84" s="16"/>
      <c r="F84" s="16"/>
      <c r="G84" s="16"/>
      <c r="H84" s="174"/>
      <c r="I84" s="16"/>
      <c r="J84" s="16"/>
      <c r="K84" s="9"/>
      <c r="L84" s="8"/>
    </row>
    <row r="85" spans="1:12" ht="18.75" thickBot="1" x14ac:dyDescent="0.25">
      <c r="A85" s="204"/>
      <c r="B85" s="412" t="s">
        <v>759</v>
      </c>
      <c r="C85" s="103"/>
      <c r="D85" s="174"/>
      <c r="E85" s="16"/>
      <c r="F85" s="16"/>
      <c r="G85" s="16"/>
      <c r="H85" s="174"/>
      <c r="I85" s="16"/>
      <c r="J85" s="16"/>
      <c r="K85" s="9"/>
      <c r="L85" s="245"/>
    </row>
    <row r="86" spans="1:12" ht="15.75" thickTop="1" x14ac:dyDescent="0.2">
      <c r="A86" s="40">
        <f>A82+1</f>
        <v>56</v>
      </c>
      <c r="B86" s="102" t="s">
        <v>760</v>
      </c>
      <c r="C86" s="103" t="s">
        <v>191</v>
      </c>
      <c r="D86" s="174">
        <v>1850</v>
      </c>
      <c r="E86" s="72"/>
      <c r="F86" s="16">
        <f t="shared" ref="F86:F93" si="25">D86+E86</f>
        <v>1850</v>
      </c>
      <c r="G86" s="16"/>
      <c r="H86" s="174">
        <v>1850</v>
      </c>
      <c r="I86" s="72"/>
      <c r="J86" s="16">
        <f t="shared" ref="J86:J93" si="26">H86+I86</f>
        <v>1850</v>
      </c>
      <c r="K86" s="9">
        <f t="shared" ref="K86:K93" si="27">J86-F86</f>
        <v>0</v>
      </c>
      <c r="L86" s="8">
        <f t="shared" ref="L86:L93" si="28">IF(F86="","NEW",K86/F86)</f>
        <v>0</v>
      </c>
    </row>
    <row r="87" spans="1:12" ht="15" x14ac:dyDescent="0.2">
      <c r="A87" s="40">
        <f t="shared" ref="A87:A106" si="29">A86+1</f>
        <v>57</v>
      </c>
      <c r="B87" s="102" t="s">
        <v>761</v>
      </c>
      <c r="C87" s="103" t="s">
        <v>191</v>
      </c>
      <c r="D87" s="174">
        <v>150</v>
      </c>
      <c r="E87" s="72"/>
      <c r="F87" s="16">
        <f t="shared" si="25"/>
        <v>150</v>
      </c>
      <c r="G87" s="16"/>
      <c r="H87" s="174">
        <v>150</v>
      </c>
      <c r="I87" s="72"/>
      <c r="J87" s="16">
        <f t="shared" si="26"/>
        <v>150</v>
      </c>
      <c r="K87" s="9">
        <f t="shared" si="27"/>
        <v>0</v>
      </c>
      <c r="L87" s="8">
        <f t="shared" si="28"/>
        <v>0</v>
      </c>
    </row>
    <row r="88" spans="1:12" ht="15" x14ac:dyDescent="0.2">
      <c r="A88" s="40">
        <f t="shared" si="29"/>
        <v>58</v>
      </c>
      <c r="B88" s="102" t="s">
        <v>1523</v>
      </c>
      <c r="C88" s="103" t="s">
        <v>191</v>
      </c>
      <c r="D88" s="174">
        <v>500</v>
      </c>
      <c r="E88" s="72"/>
      <c r="F88" s="16">
        <f t="shared" si="25"/>
        <v>500</v>
      </c>
      <c r="G88" s="16"/>
      <c r="H88" s="174">
        <v>500</v>
      </c>
      <c r="I88" s="72"/>
      <c r="J88" s="16">
        <f t="shared" si="26"/>
        <v>500</v>
      </c>
      <c r="K88" s="9">
        <f t="shared" si="27"/>
        <v>0</v>
      </c>
      <c r="L88" s="8">
        <f t="shared" si="28"/>
        <v>0</v>
      </c>
    </row>
    <row r="89" spans="1:12" ht="30" x14ac:dyDescent="0.2">
      <c r="A89" s="40">
        <f t="shared" si="29"/>
        <v>59</v>
      </c>
      <c r="B89" s="102" t="s">
        <v>1524</v>
      </c>
      <c r="C89" s="103" t="s">
        <v>191</v>
      </c>
      <c r="D89" s="174">
        <v>1980</v>
      </c>
      <c r="E89" s="72"/>
      <c r="F89" s="16">
        <f t="shared" si="25"/>
        <v>1980</v>
      </c>
      <c r="G89" s="16"/>
      <c r="H89" s="174">
        <v>1980</v>
      </c>
      <c r="I89" s="72"/>
      <c r="J89" s="16">
        <f t="shared" si="26"/>
        <v>1980</v>
      </c>
      <c r="K89" s="9">
        <f t="shared" si="27"/>
        <v>0</v>
      </c>
      <c r="L89" s="8">
        <f t="shared" si="28"/>
        <v>0</v>
      </c>
    </row>
    <row r="90" spans="1:12" ht="15" x14ac:dyDescent="0.2">
      <c r="A90" s="40">
        <f t="shared" si="29"/>
        <v>60</v>
      </c>
      <c r="B90" s="102" t="s">
        <v>762</v>
      </c>
      <c r="C90" s="103" t="s">
        <v>191</v>
      </c>
      <c r="D90" s="174">
        <v>1850</v>
      </c>
      <c r="E90" s="72"/>
      <c r="F90" s="16">
        <f t="shared" si="25"/>
        <v>1850</v>
      </c>
      <c r="G90" s="16"/>
      <c r="H90" s="174">
        <v>1850</v>
      </c>
      <c r="I90" s="72"/>
      <c r="J90" s="16">
        <f t="shared" si="26"/>
        <v>1850</v>
      </c>
      <c r="K90" s="9">
        <f t="shared" si="27"/>
        <v>0</v>
      </c>
      <c r="L90" s="8">
        <f t="shared" si="28"/>
        <v>0</v>
      </c>
    </row>
    <row r="91" spans="1:12" ht="15" x14ac:dyDescent="0.2">
      <c r="A91" s="40">
        <f t="shared" si="29"/>
        <v>61</v>
      </c>
      <c r="B91" s="102" t="s">
        <v>763</v>
      </c>
      <c r="C91" s="103" t="s">
        <v>191</v>
      </c>
      <c r="D91" s="174">
        <v>1850</v>
      </c>
      <c r="E91" s="72"/>
      <c r="F91" s="16">
        <f t="shared" si="25"/>
        <v>1850</v>
      </c>
      <c r="G91" s="16"/>
      <c r="H91" s="174">
        <v>1850</v>
      </c>
      <c r="I91" s="72"/>
      <c r="J91" s="16">
        <f t="shared" si="26"/>
        <v>1850</v>
      </c>
      <c r="K91" s="9">
        <f t="shared" si="27"/>
        <v>0</v>
      </c>
      <c r="L91" s="8">
        <f t="shared" si="28"/>
        <v>0</v>
      </c>
    </row>
    <row r="92" spans="1:12" ht="15" x14ac:dyDescent="0.2">
      <c r="A92" s="40">
        <f t="shared" si="29"/>
        <v>62</v>
      </c>
      <c r="B92" s="102" t="s">
        <v>764</v>
      </c>
      <c r="C92" s="103" t="s">
        <v>191</v>
      </c>
      <c r="D92" s="174">
        <v>1850</v>
      </c>
      <c r="E92" s="72"/>
      <c r="F92" s="16">
        <f t="shared" si="25"/>
        <v>1850</v>
      </c>
      <c r="G92" s="16"/>
      <c r="H92" s="174">
        <v>1850</v>
      </c>
      <c r="I92" s="72"/>
      <c r="J92" s="16">
        <f t="shared" si="26"/>
        <v>1850</v>
      </c>
      <c r="K92" s="9">
        <f t="shared" si="27"/>
        <v>0</v>
      </c>
      <c r="L92" s="8">
        <f t="shared" si="28"/>
        <v>0</v>
      </c>
    </row>
    <row r="93" spans="1:12" ht="15" x14ac:dyDescent="0.2">
      <c r="A93" s="40">
        <f t="shared" si="29"/>
        <v>63</v>
      </c>
      <c r="B93" s="102" t="s">
        <v>764</v>
      </c>
      <c r="C93" s="103" t="s">
        <v>191</v>
      </c>
      <c r="D93" s="174">
        <v>2500</v>
      </c>
      <c r="E93" s="72"/>
      <c r="F93" s="16">
        <f t="shared" si="25"/>
        <v>2500</v>
      </c>
      <c r="G93" s="16"/>
      <c r="H93" s="174">
        <v>2500</v>
      </c>
      <c r="I93" s="72"/>
      <c r="J93" s="16">
        <f t="shared" si="26"/>
        <v>2500</v>
      </c>
      <c r="K93" s="9">
        <f t="shared" si="27"/>
        <v>0</v>
      </c>
      <c r="L93" s="8">
        <f t="shared" si="28"/>
        <v>0</v>
      </c>
    </row>
    <row r="94" spans="1:12" ht="15.75" customHeight="1" x14ac:dyDescent="0.2">
      <c r="A94" s="40">
        <f t="shared" si="29"/>
        <v>64</v>
      </c>
      <c r="B94" s="102" t="s">
        <v>765</v>
      </c>
      <c r="C94" s="103" t="s">
        <v>191</v>
      </c>
      <c r="D94" s="535" t="s">
        <v>766</v>
      </c>
      <c r="E94" s="536"/>
      <c r="F94" s="536"/>
      <c r="G94" s="536"/>
      <c r="H94" s="536"/>
      <c r="I94" s="536"/>
      <c r="J94" s="537"/>
      <c r="K94" s="9"/>
      <c r="L94" s="8"/>
    </row>
    <row r="95" spans="1:12" ht="15" x14ac:dyDescent="0.2">
      <c r="A95" s="40">
        <f t="shared" si="29"/>
        <v>65</v>
      </c>
      <c r="B95" s="102" t="s">
        <v>767</v>
      </c>
      <c r="C95" s="103" t="s">
        <v>191</v>
      </c>
      <c r="D95" s="535" t="s">
        <v>768</v>
      </c>
      <c r="E95" s="536"/>
      <c r="F95" s="536"/>
      <c r="G95" s="536"/>
      <c r="H95" s="536"/>
      <c r="I95" s="536"/>
      <c r="J95" s="537"/>
      <c r="K95" s="9"/>
      <c r="L95" s="8"/>
    </row>
    <row r="96" spans="1:12" ht="15" x14ac:dyDescent="0.2">
      <c r="A96" s="40">
        <f t="shared" si="29"/>
        <v>66</v>
      </c>
      <c r="B96" s="102" t="s">
        <v>769</v>
      </c>
      <c r="C96" s="103" t="s">
        <v>191</v>
      </c>
      <c r="D96" s="174">
        <v>107.10000000000001</v>
      </c>
      <c r="E96" s="72">
        <f>ROUND(D96*0.2,2)</f>
        <v>21.42</v>
      </c>
      <c r="F96" s="16">
        <f>D96+E96</f>
        <v>128.52000000000001</v>
      </c>
      <c r="G96" s="16"/>
      <c r="H96" s="174">
        <v>107.10000000000001</v>
      </c>
      <c r="I96" s="72">
        <f>ROUND(H96*0.2,2)</f>
        <v>21.42</v>
      </c>
      <c r="J96" s="16">
        <f>H96+I96</f>
        <v>128.52000000000001</v>
      </c>
      <c r="K96" s="9">
        <f>J96-F96</f>
        <v>0</v>
      </c>
      <c r="L96" s="8">
        <f>IF(F96="","NEW",K96/F96)</f>
        <v>0</v>
      </c>
    </row>
    <row r="97" spans="1:12" ht="15" x14ac:dyDescent="0.2">
      <c r="A97" s="40">
        <f t="shared" si="29"/>
        <v>67</v>
      </c>
      <c r="B97" s="102" t="s">
        <v>770</v>
      </c>
      <c r="C97" s="103" t="s">
        <v>191</v>
      </c>
      <c r="D97" s="535" t="s">
        <v>771</v>
      </c>
      <c r="E97" s="536"/>
      <c r="F97" s="536"/>
      <c r="G97" s="536"/>
      <c r="H97" s="536"/>
      <c r="I97" s="536"/>
      <c r="J97" s="537"/>
      <c r="K97" s="9"/>
      <c r="L97" s="8"/>
    </row>
    <row r="98" spans="1:12" ht="15.95" customHeight="1" x14ac:dyDescent="0.2">
      <c r="A98" s="40">
        <f t="shared" si="29"/>
        <v>68</v>
      </c>
      <c r="B98" s="102" t="s">
        <v>772</v>
      </c>
      <c r="C98" s="103" t="s">
        <v>191</v>
      </c>
      <c r="D98" s="247">
        <v>104.55</v>
      </c>
      <c r="E98" s="72">
        <f>ROUND(D98*0.2,2)</f>
        <v>20.91</v>
      </c>
      <c r="F98" s="72">
        <f>D98+E98</f>
        <v>125.46</v>
      </c>
      <c r="G98" s="72"/>
      <c r="H98" s="174">
        <v>104.55</v>
      </c>
      <c r="I98" s="72">
        <f>ROUND(H98*0.2,2)</f>
        <v>20.91</v>
      </c>
      <c r="J98" s="16">
        <f>H98+I98</f>
        <v>125.46</v>
      </c>
      <c r="K98" s="9">
        <f>J98-F98</f>
        <v>0</v>
      </c>
      <c r="L98" s="8">
        <f>IF(F98="","NEW",K98/F98)</f>
        <v>0</v>
      </c>
    </row>
    <row r="99" spans="1:12" ht="15.75" customHeight="1" x14ac:dyDescent="0.2">
      <c r="A99" s="40">
        <f t="shared" si="29"/>
        <v>69</v>
      </c>
      <c r="B99" s="102" t="s">
        <v>773</v>
      </c>
      <c r="C99" s="103" t="s">
        <v>191</v>
      </c>
      <c r="D99" s="535" t="s">
        <v>766</v>
      </c>
      <c r="E99" s="536"/>
      <c r="F99" s="536"/>
      <c r="G99" s="536"/>
      <c r="H99" s="536"/>
      <c r="I99" s="536"/>
      <c r="J99" s="537"/>
      <c r="K99" s="9"/>
      <c r="L99" s="8"/>
    </row>
    <row r="100" spans="1:12" ht="15" x14ac:dyDescent="0.2">
      <c r="A100" s="40">
        <f t="shared" si="29"/>
        <v>70</v>
      </c>
      <c r="B100" s="102" t="s">
        <v>774</v>
      </c>
      <c r="C100" s="103" t="s">
        <v>191</v>
      </c>
      <c r="D100" s="247">
        <v>52.274999999999999</v>
      </c>
      <c r="E100" s="72">
        <f>ROUND(D100*0.2,2)</f>
        <v>10.46</v>
      </c>
      <c r="F100" s="72">
        <f>D100+E100</f>
        <v>62.734999999999999</v>
      </c>
      <c r="G100" s="72"/>
      <c r="H100" s="174">
        <v>52.274999999999999</v>
      </c>
      <c r="I100" s="72">
        <f>ROUND(H100*0.2,2)</f>
        <v>10.46</v>
      </c>
      <c r="J100" s="16">
        <f t="shared" ref="J100:J106" si="30">H100+I100</f>
        <v>62.734999999999999</v>
      </c>
      <c r="K100" s="9">
        <f t="shared" ref="K100:K106" si="31">J100-F100</f>
        <v>0</v>
      </c>
      <c r="L100" s="8">
        <f t="shared" ref="L100:L106" si="32">IF(F100="","NEW",K100/F100)</f>
        <v>0</v>
      </c>
    </row>
    <row r="101" spans="1:12" ht="15" x14ac:dyDescent="0.2">
      <c r="A101" s="40">
        <f t="shared" si="29"/>
        <v>71</v>
      </c>
      <c r="B101" s="102" t="s">
        <v>775</v>
      </c>
      <c r="C101" s="103" t="s">
        <v>191</v>
      </c>
      <c r="D101" s="247">
        <v>115.005</v>
      </c>
      <c r="E101" s="72">
        <f>ROUND(D101*0.2,2)</f>
        <v>23</v>
      </c>
      <c r="F101" s="72">
        <f>D101+E101</f>
        <v>138.005</v>
      </c>
      <c r="G101" s="72"/>
      <c r="H101" s="174">
        <v>115.005</v>
      </c>
      <c r="I101" s="72">
        <f>ROUND(H101*0.2,2)</f>
        <v>23</v>
      </c>
      <c r="J101" s="16">
        <f t="shared" si="30"/>
        <v>138.005</v>
      </c>
      <c r="K101" s="9">
        <f t="shared" si="31"/>
        <v>0</v>
      </c>
      <c r="L101" s="8">
        <f t="shared" si="32"/>
        <v>0</v>
      </c>
    </row>
    <row r="102" spans="1:12" ht="15" x14ac:dyDescent="0.2">
      <c r="A102" s="40">
        <f t="shared" si="29"/>
        <v>72</v>
      </c>
      <c r="B102" s="102" t="s">
        <v>776</v>
      </c>
      <c r="C102" s="103" t="s">
        <v>191</v>
      </c>
      <c r="D102" s="247">
        <v>115.005</v>
      </c>
      <c r="E102" s="72">
        <f>ROUND(D102*0.2,2)</f>
        <v>23</v>
      </c>
      <c r="F102" s="72">
        <f>D102+E102</f>
        <v>138.005</v>
      </c>
      <c r="G102" s="72"/>
      <c r="H102" s="174">
        <v>115.005</v>
      </c>
      <c r="I102" s="72">
        <f>ROUND(H102*0.2,2)</f>
        <v>23</v>
      </c>
      <c r="J102" s="16">
        <f t="shared" si="30"/>
        <v>138.005</v>
      </c>
      <c r="K102" s="9">
        <f t="shared" si="31"/>
        <v>0</v>
      </c>
      <c r="L102" s="8">
        <f t="shared" si="32"/>
        <v>0</v>
      </c>
    </row>
    <row r="103" spans="1:12" ht="15" x14ac:dyDescent="0.2">
      <c r="A103" s="40">
        <f t="shared" si="29"/>
        <v>73</v>
      </c>
      <c r="B103" s="102" t="s">
        <v>777</v>
      </c>
      <c r="C103" s="103" t="s">
        <v>191</v>
      </c>
      <c r="D103" s="247">
        <v>73.185000000000002</v>
      </c>
      <c r="E103" s="72">
        <f>ROUND(D103*0.2,2)</f>
        <v>14.64</v>
      </c>
      <c r="F103" s="72">
        <f>D103+E103</f>
        <v>87.825000000000003</v>
      </c>
      <c r="G103" s="72"/>
      <c r="H103" s="174">
        <v>73.185000000000002</v>
      </c>
      <c r="I103" s="72">
        <f>ROUND(H103*0.2,2)</f>
        <v>14.64</v>
      </c>
      <c r="J103" s="16">
        <f t="shared" si="30"/>
        <v>87.825000000000003</v>
      </c>
      <c r="K103" s="9">
        <f t="shared" si="31"/>
        <v>0</v>
      </c>
      <c r="L103" s="8">
        <f t="shared" si="32"/>
        <v>0</v>
      </c>
    </row>
    <row r="104" spans="1:12" ht="15" x14ac:dyDescent="0.2">
      <c r="A104" s="40">
        <f t="shared" si="29"/>
        <v>74</v>
      </c>
      <c r="B104" s="102" t="s">
        <v>778</v>
      </c>
      <c r="C104" s="103"/>
      <c r="D104" s="29">
        <v>225</v>
      </c>
      <c r="E104" s="72"/>
      <c r="F104" s="72">
        <f t="shared" ref="F104:F106" si="33">D104+E104</f>
        <v>225</v>
      </c>
      <c r="G104" s="72"/>
      <c r="H104" s="29">
        <v>225</v>
      </c>
      <c r="I104" s="72"/>
      <c r="J104" s="16">
        <f t="shared" si="30"/>
        <v>225</v>
      </c>
      <c r="K104" s="9">
        <f t="shared" si="31"/>
        <v>0</v>
      </c>
      <c r="L104" s="8">
        <f t="shared" si="32"/>
        <v>0</v>
      </c>
    </row>
    <row r="105" spans="1:12" ht="15" x14ac:dyDescent="0.2">
      <c r="A105" s="40">
        <f t="shared" si="29"/>
        <v>75</v>
      </c>
      <c r="B105" s="102" t="s">
        <v>779</v>
      </c>
      <c r="C105" s="103"/>
      <c r="D105" s="29">
        <v>225</v>
      </c>
      <c r="E105" s="72"/>
      <c r="F105" s="72">
        <f t="shared" si="33"/>
        <v>225</v>
      </c>
      <c r="G105" s="72"/>
      <c r="H105" s="29">
        <v>225</v>
      </c>
      <c r="I105" s="72"/>
      <c r="J105" s="16">
        <f t="shared" si="30"/>
        <v>225</v>
      </c>
      <c r="K105" s="9">
        <f t="shared" si="31"/>
        <v>0</v>
      </c>
      <c r="L105" s="8">
        <f t="shared" si="32"/>
        <v>0</v>
      </c>
    </row>
    <row r="106" spans="1:12" ht="15" x14ac:dyDescent="0.2">
      <c r="A106" s="40">
        <f t="shared" si="29"/>
        <v>76</v>
      </c>
      <c r="B106" s="102" t="s">
        <v>780</v>
      </c>
      <c r="C106" s="103"/>
      <c r="D106" s="29">
        <v>525</v>
      </c>
      <c r="E106" s="72"/>
      <c r="F106" s="72">
        <f t="shared" si="33"/>
        <v>525</v>
      </c>
      <c r="G106" s="72"/>
      <c r="H106" s="29">
        <v>525</v>
      </c>
      <c r="I106" s="72"/>
      <c r="J106" s="16">
        <f t="shared" si="30"/>
        <v>525</v>
      </c>
      <c r="K106" s="9">
        <f t="shared" si="31"/>
        <v>0</v>
      </c>
      <c r="L106" s="8">
        <f t="shared" si="32"/>
        <v>0</v>
      </c>
    </row>
    <row r="107" spans="1:12" ht="15" x14ac:dyDescent="0.2">
      <c r="A107" s="40"/>
      <c r="B107" s="248"/>
      <c r="C107" s="103"/>
      <c r="D107" s="249"/>
      <c r="E107" s="16"/>
      <c r="F107" s="16"/>
      <c r="G107" s="16"/>
      <c r="H107" s="29"/>
      <c r="I107" s="16"/>
      <c r="J107" s="250"/>
      <c r="K107" s="9"/>
      <c r="L107" s="8"/>
    </row>
    <row r="108" spans="1:12" ht="18.75" thickBot="1" x14ac:dyDescent="0.25">
      <c r="A108" s="204"/>
      <c r="B108" s="412" t="s">
        <v>781</v>
      </c>
      <c r="C108" s="103"/>
      <c r="D108" s="174"/>
      <c r="E108" s="16"/>
      <c r="F108" s="16"/>
      <c r="G108" s="16"/>
      <c r="H108" s="174"/>
      <c r="I108" s="16"/>
      <c r="J108" s="16"/>
      <c r="K108" s="9"/>
      <c r="L108" s="245"/>
    </row>
    <row r="109" spans="1:12" ht="15.75" thickTop="1" x14ac:dyDescent="0.2">
      <c r="A109" s="40">
        <f>A106+1</f>
        <v>77</v>
      </c>
      <c r="B109" s="102" t="s">
        <v>782</v>
      </c>
      <c r="C109" s="103" t="s">
        <v>191</v>
      </c>
      <c r="D109" s="251"/>
      <c r="E109" s="16"/>
      <c r="F109" s="16"/>
      <c r="G109" s="16"/>
      <c r="H109" s="252"/>
      <c r="I109" s="16"/>
      <c r="J109" s="253"/>
      <c r="K109" s="9"/>
      <c r="L109" s="206"/>
    </row>
    <row r="110" spans="1:12" ht="15" x14ac:dyDescent="0.2">
      <c r="A110" s="40">
        <f t="shared" ref="A110" si="34">A109+1</f>
        <v>78</v>
      </c>
      <c r="B110" s="102" t="s">
        <v>783</v>
      </c>
      <c r="C110" s="103" t="s">
        <v>191</v>
      </c>
      <c r="D110" s="29">
        <v>850</v>
      </c>
      <c r="E110" s="72"/>
      <c r="F110" s="16">
        <f t="shared" ref="F110" si="35">D110+E110</f>
        <v>850</v>
      </c>
      <c r="G110" s="16"/>
      <c r="H110" s="29">
        <v>850</v>
      </c>
      <c r="I110" s="72"/>
      <c r="J110" s="16">
        <f t="shared" ref="J110" si="36">H110+I110</f>
        <v>850</v>
      </c>
      <c r="K110" s="9">
        <f t="shared" ref="K110" si="37">J110-F110</f>
        <v>0</v>
      </c>
      <c r="L110" s="8">
        <f t="shared" ref="L110" si="38">IF(F110="","NEW",K110/F110)</f>
        <v>0</v>
      </c>
    </row>
    <row r="111" spans="1:12" ht="15" x14ac:dyDescent="0.2">
      <c r="A111" s="40"/>
      <c r="B111" s="197"/>
      <c r="C111" s="103"/>
      <c r="D111" s="251"/>
      <c r="E111" s="16"/>
      <c r="F111" s="16"/>
      <c r="G111" s="16"/>
      <c r="H111" s="252"/>
      <c r="I111" s="16"/>
      <c r="J111" s="253"/>
      <c r="K111" s="9"/>
      <c r="L111" s="206"/>
    </row>
    <row r="112" spans="1:12" ht="18.75" thickBot="1" x14ac:dyDescent="0.25">
      <c r="A112" s="204"/>
      <c r="B112" s="412" t="s">
        <v>784</v>
      </c>
      <c r="C112" s="103"/>
      <c r="D112" s="174"/>
      <c r="E112" s="16"/>
      <c r="F112" s="16"/>
      <c r="G112" s="16"/>
      <c r="H112" s="174"/>
      <c r="I112" s="16"/>
      <c r="J112" s="16"/>
      <c r="K112" s="9"/>
      <c r="L112" s="245"/>
    </row>
    <row r="113" spans="1:12" ht="15.75" thickTop="1" x14ac:dyDescent="0.2">
      <c r="A113" s="40">
        <f>A110+1</f>
        <v>79</v>
      </c>
      <c r="B113" s="102" t="s">
        <v>785</v>
      </c>
      <c r="C113" s="103" t="s">
        <v>191</v>
      </c>
      <c r="D113" s="535" t="s">
        <v>786</v>
      </c>
      <c r="E113" s="536"/>
      <c r="F113" s="536"/>
      <c r="G113" s="536"/>
      <c r="H113" s="536"/>
      <c r="I113" s="536"/>
      <c r="J113" s="537"/>
      <c r="K113" s="9"/>
      <c r="L113" s="206"/>
    </row>
    <row r="114" spans="1:12" ht="15" x14ac:dyDescent="0.2">
      <c r="A114" s="40">
        <f>A113+1</f>
        <v>80</v>
      </c>
      <c r="B114" s="102" t="s">
        <v>787</v>
      </c>
      <c r="C114" s="103" t="s">
        <v>191</v>
      </c>
      <c r="D114" s="535" t="s">
        <v>786</v>
      </c>
      <c r="E114" s="536"/>
      <c r="F114" s="536"/>
      <c r="G114" s="536"/>
      <c r="H114" s="536"/>
      <c r="I114" s="536"/>
      <c r="J114" s="537"/>
      <c r="K114" s="9"/>
      <c r="L114" s="206"/>
    </row>
    <row r="115" spans="1:12" ht="15" x14ac:dyDescent="0.2">
      <c r="A115" s="40"/>
      <c r="B115" s="102"/>
      <c r="C115" s="103"/>
      <c r="D115" s="16"/>
      <c r="E115" s="16"/>
      <c r="F115" s="16"/>
      <c r="G115" s="16"/>
      <c r="H115" s="174"/>
      <c r="I115" s="16"/>
      <c r="J115" s="16"/>
      <c r="K115" s="9"/>
      <c r="L115" s="206"/>
    </row>
    <row r="116" spans="1:12" ht="18.75" thickBot="1" x14ac:dyDescent="0.25">
      <c r="A116" s="204"/>
      <c r="B116" s="412" t="s">
        <v>788</v>
      </c>
      <c r="C116" s="103"/>
      <c r="D116" s="174"/>
      <c r="E116" s="16"/>
      <c r="F116" s="16"/>
      <c r="G116" s="16"/>
      <c r="H116" s="174"/>
      <c r="I116" s="16"/>
      <c r="J116" s="16"/>
      <c r="K116" s="9"/>
      <c r="L116" s="245"/>
    </row>
    <row r="117" spans="1:12" ht="15.75" thickTop="1" x14ac:dyDescent="0.2">
      <c r="A117" s="40">
        <f>A114+1</f>
        <v>81</v>
      </c>
      <c r="B117" s="102" t="s">
        <v>789</v>
      </c>
      <c r="C117" s="103" t="s">
        <v>19</v>
      </c>
      <c r="D117" s="247">
        <v>235.24260000000001</v>
      </c>
      <c r="E117" s="16"/>
      <c r="F117" s="16">
        <f>D117+E117</f>
        <v>235.24260000000001</v>
      </c>
      <c r="G117" s="254"/>
      <c r="H117" s="174">
        <v>235.24260000000001</v>
      </c>
      <c r="I117" s="72"/>
      <c r="J117" s="16">
        <f>H117+I117</f>
        <v>235.24260000000001</v>
      </c>
      <c r="K117" s="9">
        <f>J117-F117</f>
        <v>0</v>
      </c>
      <c r="L117" s="8">
        <f>IF(F117="","NEW",K117/F117)</f>
        <v>0</v>
      </c>
    </row>
    <row r="118" spans="1:12" ht="15.95" customHeight="1" x14ac:dyDescent="0.2">
      <c r="A118" s="40">
        <f>A117+1</f>
        <v>82</v>
      </c>
      <c r="B118" s="102" t="s">
        <v>790</v>
      </c>
      <c r="C118" s="103" t="s">
        <v>19</v>
      </c>
      <c r="D118" s="174">
        <v>2666.28</v>
      </c>
      <c r="E118" s="16"/>
      <c r="F118" s="16">
        <f>D118+E118</f>
        <v>2666.28</v>
      </c>
      <c r="G118" s="16"/>
      <c r="H118" s="174">
        <v>2666.28</v>
      </c>
      <c r="I118" s="16"/>
      <c r="J118" s="16">
        <f>H118+I118</f>
        <v>2666.28</v>
      </c>
      <c r="K118" s="9">
        <f>J118-F118</f>
        <v>0</v>
      </c>
      <c r="L118" s="8">
        <f>IF(F118="","NEW",K118/F118)</f>
        <v>0</v>
      </c>
    </row>
    <row r="119" spans="1:12" ht="15" x14ac:dyDescent="0.2">
      <c r="A119" s="40"/>
      <c r="B119" s="102"/>
      <c r="C119" s="103"/>
      <c r="D119" s="255"/>
      <c r="E119" s="16"/>
      <c r="F119" s="16"/>
      <c r="G119" s="16"/>
      <c r="H119" s="255"/>
      <c r="I119" s="16"/>
      <c r="J119" s="16"/>
      <c r="K119" s="9"/>
      <c r="L119" s="8"/>
    </row>
    <row r="120" spans="1:12" ht="18.75" thickBot="1" x14ac:dyDescent="0.25">
      <c r="A120" s="204"/>
      <c r="B120" s="412" t="s">
        <v>791</v>
      </c>
      <c r="C120" s="103"/>
      <c r="D120" s="174"/>
      <c r="E120" s="16"/>
      <c r="F120" s="16"/>
      <c r="G120" s="16"/>
      <c r="H120" s="174"/>
      <c r="I120" s="16"/>
      <c r="J120" s="16"/>
      <c r="K120" s="9"/>
      <c r="L120" s="245"/>
    </row>
    <row r="121" spans="1:12" ht="15.75" thickTop="1" x14ac:dyDescent="0.2">
      <c r="A121" s="40">
        <f>A118+1</f>
        <v>83</v>
      </c>
      <c r="B121" s="102" t="s">
        <v>792</v>
      </c>
      <c r="C121" s="103" t="s">
        <v>19</v>
      </c>
      <c r="D121" s="174">
        <v>83.64</v>
      </c>
      <c r="E121" s="16"/>
      <c r="F121" s="16">
        <f>D121+E121</f>
        <v>83.64</v>
      </c>
      <c r="G121" s="16"/>
      <c r="H121" s="174">
        <v>83.64</v>
      </c>
      <c r="I121" s="16"/>
      <c r="J121" s="16">
        <f>H121+I121</f>
        <v>83.64</v>
      </c>
      <c r="K121" s="9">
        <f>J121-F121</f>
        <v>0</v>
      </c>
      <c r="L121" s="8">
        <f>IF(F121="","NEW",K121/F121)</f>
        <v>0</v>
      </c>
    </row>
    <row r="122" spans="1:12" ht="15" x14ac:dyDescent="0.2">
      <c r="A122" s="256"/>
      <c r="B122" s="102"/>
      <c r="C122" s="103"/>
      <c r="D122" s="174"/>
      <c r="E122" s="16"/>
      <c r="F122" s="16"/>
      <c r="G122" s="16"/>
      <c r="H122" s="174"/>
      <c r="I122" s="16"/>
      <c r="J122" s="16"/>
      <c r="K122" s="9"/>
      <c r="L122" s="245"/>
    </row>
    <row r="123" spans="1:12" ht="18.75" thickBot="1" x14ac:dyDescent="0.25">
      <c r="A123" s="204"/>
      <c r="B123" s="412" t="s">
        <v>793</v>
      </c>
      <c r="C123" s="103"/>
      <c r="D123" s="174"/>
      <c r="E123" s="16"/>
      <c r="F123" s="16"/>
      <c r="G123" s="16"/>
      <c r="H123" s="174"/>
      <c r="I123" s="16"/>
      <c r="J123" s="16"/>
      <c r="K123" s="9"/>
      <c r="L123" s="245"/>
    </row>
    <row r="124" spans="1:12" ht="15.75" thickTop="1" x14ac:dyDescent="0.2">
      <c r="A124" s="40">
        <f>A121+1</f>
        <v>84</v>
      </c>
      <c r="B124" s="102" t="s">
        <v>794</v>
      </c>
      <c r="C124" s="103" t="s">
        <v>19</v>
      </c>
      <c r="D124" s="174">
        <v>115.005</v>
      </c>
      <c r="E124" s="16"/>
      <c r="F124" s="16">
        <f t="shared" ref="F124:F129" si="39">D124+E124</f>
        <v>115.005</v>
      </c>
      <c r="G124" s="16"/>
      <c r="H124" s="174">
        <v>127</v>
      </c>
      <c r="I124" s="16"/>
      <c r="J124" s="16">
        <f>H124+I124</f>
        <v>127</v>
      </c>
      <c r="K124" s="9">
        <f t="shared" ref="K124:K129" si="40">J124-F124</f>
        <v>11.995000000000005</v>
      </c>
      <c r="L124" s="8">
        <f t="shared" ref="L124:L129" si="41">IF(F124="","NEW",K124/F124)</f>
        <v>0.1042998130516065</v>
      </c>
    </row>
    <row r="125" spans="1:12" ht="15" x14ac:dyDescent="0.2">
      <c r="A125" s="40">
        <f>A124+1</f>
        <v>85</v>
      </c>
      <c r="B125" s="102" t="s">
        <v>795</v>
      </c>
      <c r="C125" s="103" t="s">
        <v>19</v>
      </c>
      <c r="D125" s="174">
        <v>334.56</v>
      </c>
      <c r="E125" s="16"/>
      <c r="F125" s="16">
        <f t="shared" si="39"/>
        <v>334.56</v>
      </c>
      <c r="G125" s="16"/>
      <c r="H125" s="174">
        <v>367</v>
      </c>
      <c r="I125" s="16"/>
      <c r="J125" s="16">
        <f>H125+I125</f>
        <v>367</v>
      </c>
      <c r="K125" s="9">
        <f t="shared" si="40"/>
        <v>32.44</v>
      </c>
      <c r="L125" s="8">
        <f t="shared" si="41"/>
        <v>9.6963175514108074E-2</v>
      </c>
    </row>
    <row r="126" spans="1:12" ht="15" x14ac:dyDescent="0.2">
      <c r="A126" s="40">
        <f>A125+1</f>
        <v>86</v>
      </c>
      <c r="B126" s="102" t="s">
        <v>796</v>
      </c>
      <c r="C126" s="103" t="s">
        <v>19</v>
      </c>
      <c r="D126" s="174">
        <v>554.11500000000001</v>
      </c>
      <c r="E126" s="16"/>
      <c r="F126" s="16">
        <f>D126+E126</f>
        <v>554.11500000000001</v>
      </c>
      <c r="G126" s="16"/>
      <c r="H126" s="174">
        <v>609</v>
      </c>
      <c r="I126" s="16"/>
      <c r="J126" s="16">
        <f>H126+I126</f>
        <v>609</v>
      </c>
      <c r="K126" s="9">
        <f t="shared" si="40"/>
        <v>54.884999999999991</v>
      </c>
      <c r="L126" s="8">
        <f t="shared" si="41"/>
        <v>9.9049836225332269E-2</v>
      </c>
    </row>
    <row r="127" spans="1:12" ht="15" x14ac:dyDescent="0.2">
      <c r="A127" s="40">
        <f>A126+1</f>
        <v>87</v>
      </c>
      <c r="B127" s="102" t="s">
        <v>797</v>
      </c>
      <c r="C127" s="103" t="s">
        <v>19</v>
      </c>
      <c r="D127" s="174">
        <v>778.90260000000001</v>
      </c>
      <c r="E127" s="16"/>
      <c r="F127" s="16">
        <f t="shared" si="39"/>
        <v>778.90260000000001</v>
      </c>
      <c r="G127" s="16"/>
      <c r="H127" s="174">
        <v>856</v>
      </c>
      <c r="I127" s="16"/>
      <c r="J127" s="16">
        <f t="shared" ref="J127:J129" si="42">H127+I127</f>
        <v>856</v>
      </c>
      <c r="K127" s="9">
        <f t="shared" si="40"/>
        <v>77.097399999999993</v>
      </c>
      <c r="L127" s="8">
        <f t="shared" si="41"/>
        <v>9.8982080686339971E-2</v>
      </c>
    </row>
    <row r="128" spans="1:12" ht="15" x14ac:dyDescent="0.2">
      <c r="A128" s="40">
        <f>A127+1</f>
        <v>88</v>
      </c>
      <c r="B128" s="102" t="s">
        <v>798</v>
      </c>
      <c r="C128" s="103" t="s">
        <v>19</v>
      </c>
      <c r="D128" s="174">
        <v>33.455999999999996</v>
      </c>
      <c r="E128" s="16"/>
      <c r="F128" s="16">
        <f t="shared" si="39"/>
        <v>33.455999999999996</v>
      </c>
      <c r="G128" s="16"/>
      <c r="H128" s="174">
        <v>36</v>
      </c>
      <c r="I128" s="16"/>
      <c r="J128" s="16">
        <f t="shared" si="42"/>
        <v>36</v>
      </c>
      <c r="K128" s="9">
        <f t="shared" si="40"/>
        <v>2.544000000000004</v>
      </c>
      <c r="L128" s="8">
        <f t="shared" si="41"/>
        <v>7.604017216642768E-2</v>
      </c>
    </row>
    <row r="129" spans="1:12" ht="15" x14ac:dyDescent="0.2">
      <c r="A129" s="40">
        <f>A128+1</f>
        <v>89</v>
      </c>
      <c r="B129" s="102" t="s">
        <v>799</v>
      </c>
      <c r="C129" s="257" t="s">
        <v>191</v>
      </c>
      <c r="D129" s="174">
        <v>522.75</v>
      </c>
      <c r="E129" s="16"/>
      <c r="F129" s="16">
        <f t="shared" si="39"/>
        <v>522.75</v>
      </c>
      <c r="G129" s="16"/>
      <c r="H129" s="174">
        <v>522.75</v>
      </c>
      <c r="I129" s="16"/>
      <c r="J129" s="16">
        <f t="shared" si="42"/>
        <v>522.75</v>
      </c>
      <c r="K129" s="9">
        <f t="shared" si="40"/>
        <v>0</v>
      </c>
      <c r="L129" s="8">
        <f t="shared" si="41"/>
        <v>0</v>
      </c>
    </row>
    <row r="130" spans="1:12" ht="15" x14ac:dyDescent="0.2">
      <c r="A130" s="40"/>
      <c r="B130" s="102"/>
      <c r="C130" s="257"/>
      <c r="D130" s="174"/>
      <c r="E130" s="16"/>
      <c r="F130" s="16"/>
      <c r="G130" s="16"/>
      <c r="H130" s="174"/>
      <c r="I130" s="16"/>
      <c r="J130" s="16"/>
      <c r="K130" s="9"/>
      <c r="L130" s="8"/>
    </row>
    <row r="131" spans="1:12" ht="18.75" thickBot="1" x14ac:dyDescent="0.25">
      <c r="A131" s="40"/>
      <c r="B131" s="412" t="s">
        <v>800</v>
      </c>
      <c r="C131" s="257"/>
      <c r="D131" s="174"/>
      <c r="E131" s="16"/>
      <c r="F131" s="16"/>
      <c r="G131" s="16"/>
      <c r="H131" s="174"/>
      <c r="I131" s="16"/>
      <c r="J131" s="16"/>
      <c r="K131" s="9"/>
      <c r="L131" s="8"/>
    </row>
    <row r="132" spans="1:12" ht="15.75" thickTop="1" x14ac:dyDescent="0.2">
      <c r="A132" s="40">
        <f>A129+1</f>
        <v>90</v>
      </c>
      <c r="B132" s="102" t="s">
        <v>801</v>
      </c>
      <c r="C132" s="257" t="s">
        <v>191</v>
      </c>
      <c r="D132" s="174">
        <v>505</v>
      </c>
      <c r="E132" s="16"/>
      <c r="F132" s="16">
        <f>D132+E132</f>
        <v>505</v>
      </c>
      <c r="G132" s="16"/>
      <c r="H132" s="174">
        <v>505</v>
      </c>
      <c r="I132" s="16"/>
      <c r="J132" s="16">
        <f>H132+I132</f>
        <v>505</v>
      </c>
      <c r="K132" s="9">
        <f>J132-F132</f>
        <v>0</v>
      </c>
      <c r="L132" s="8">
        <f>IF(F132="","NEW",K132/F132)</f>
        <v>0</v>
      </c>
    </row>
    <row r="133" spans="1:12" ht="15" x14ac:dyDescent="0.2">
      <c r="A133" s="40">
        <f>A132+1</f>
        <v>91</v>
      </c>
      <c r="B133" s="102" t="s">
        <v>802</v>
      </c>
      <c r="C133" s="257" t="s">
        <v>191</v>
      </c>
      <c r="D133" s="174">
        <v>70</v>
      </c>
      <c r="E133" s="16"/>
      <c r="F133" s="16">
        <f>D133+E133</f>
        <v>70</v>
      </c>
      <c r="G133" s="16"/>
      <c r="H133" s="174">
        <v>70</v>
      </c>
      <c r="I133" s="16"/>
      <c r="J133" s="16">
        <f>H133+I133</f>
        <v>70</v>
      </c>
      <c r="K133" s="9">
        <f>J133-F133</f>
        <v>0</v>
      </c>
      <c r="L133" s="8">
        <f>IF(F133="","NEW",K133/F133)</f>
        <v>0</v>
      </c>
    </row>
    <row r="134" spans="1:12" ht="15" x14ac:dyDescent="0.2">
      <c r="A134" s="159"/>
      <c r="B134" s="102"/>
      <c r="C134" s="258"/>
      <c r="D134" s="174"/>
      <c r="E134" s="10"/>
      <c r="F134" s="10"/>
      <c r="G134" s="10"/>
      <c r="H134" s="174"/>
      <c r="I134" s="10"/>
      <c r="J134" s="10"/>
      <c r="K134" s="9"/>
      <c r="L134" s="8"/>
    </row>
    <row r="135" spans="1:12" ht="18.75" thickBot="1" x14ac:dyDescent="0.25">
      <c r="A135" s="204"/>
      <c r="B135" s="412" t="s">
        <v>803</v>
      </c>
      <c r="C135" s="103"/>
      <c r="D135" s="174"/>
      <c r="E135" s="16"/>
      <c r="F135" s="16"/>
      <c r="G135" s="16"/>
      <c r="H135" s="174"/>
      <c r="I135" s="16"/>
      <c r="J135" s="16"/>
      <c r="K135" s="9"/>
      <c r="L135" s="245"/>
    </row>
    <row r="136" spans="1:12" ht="15.75" thickTop="1" x14ac:dyDescent="0.2">
      <c r="A136" s="40">
        <f>A133+1</f>
        <v>92</v>
      </c>
      <c r="B136" s="102" t="s">
        <v>804</v>
      </c>
      <c r="C136" s="259" t="s">
        <v>19</v>
      </c>
      <c r="D136" s="174">
        <v>500</v>
      </c>
      <c r="E136" s="16"/>
      <c r="F136" s="16">
        <f t="shared" ref="F136:F139" si="43">D136+E136</f>
        <v>500</v>
      </c>
      <c r="G136" s="16"/>
      <c r="H136" s="174">
        <v>500</v>
      </c>
      <c r="I136" s="16"/>
      <c r="J136" s="16">
        <f t="shared" ref="J136:J139" si="44">H136+I136</f>
        <v>500</v>
      </c>
      <c r="K136" s="9">
        <f t="shared" ref="K136:K139" si="45">J136-F136</f>
        <v>0</v>
      </c>
      <c r="L136" s="8">
        <f t="shared" ref="L136:L139" si="46">IF(F136="","NEW",K136/F136)</f>
        <v>0</v>
      </c>
    </row>
    <row r="137" spans="1:12" ht="15" x14ac:dyDescent="0.2">
      <c r="A137" s="204">
        <f t="shared" ref="A137:A165" si="47">A136+1</f>
        <v>93</v>
      </c>
      <c r="B137" s="102" t="s">
        <v>805</v>
      </c>
      <c r="C137" s="259" t="s">
        <v>19</v>
      </c>
      <c r="D137" s="174">
        <v>300</v>
      </c>
      <c r="E137" s="16"/>
      <c r="F137" s="16">
        <f t="shared" si="43"/>
        <v>300</v>
      </c>
      <c r="G137" s="16"/>
      <c r="H137" s="174">
        <v>300</v>
      </c>
      <c r="I137" s="16"/>
      <c r="J137" s="16">
        <f t="shared" si="44"/>
        <v>300</v>
      </c>
      <c r="K137" s="9">
        <f t="shared" si="45"/>
        <v>0</v>
      </c>
      <c r="L137" s="8">
        <f t="shared" si="46"/>
        <v>0</v>
      </c>
    </row>
    <row r="138" spans="1:12" ht="15" x14ac:dyDescent="0.2">
      <c r="A138" s="204">
        <f t="shared" si="47"/>
        <v>94</v>
      </c>
      <c r="B138" s="102" t="s">
        <v>806</v>
      </c>
      <c r="C138" s="259" t="s">
        <v>19</v>
      </c>
      <c r="D138" s="174">
        <v>120</v>
      </c>
      <c r="E138" s="16"/>
      <c r="F138" s="16">
        <f t="shared" si="43"/>
        <v>120</v>
      </c>
      <c r="G138" s="16"/>
      <c r="H138" s="174">
        <v>120</v>
      </c>
      <c r="I138" s="16"/>
      <c r="J138" s="16">
        <f t="shared" si="44"/>
        <v>120</v>
      </c>
      <c r="K138" s="9">
        <f t="shared" si="45"/>
        <v>0</v>
      </c>
      <c r="L138" s="8">
        <f t="shared" si="46"/>
        <v>0</v>
      </c>
    </row>
    <row r="139" spans="1:12" ht="15" x14ac:dyDescent="0.2">
      <c r="A139" s="204">
        <f t="shared" si="47"/>
        <v>95</v>
      </c>
      <c r="B139" s="102" t="s">
        <v>807</v>
      </c>
      <c r="C139" s="259" t="s">
        <v>19</v>
      </c>
      <c r="D139" s="174">
        <v>80</v>
      </c>
      <c r="E139" s="16"/>
      <c r="F139" s="16">
        <f t="shared" si="43"/>
        <v>80</v>
      </c>
      <c r="G139" s="16"/>
      <c r="H139" s="174">
        <v>80</v>
      </c>
      <c r="I139" s="16"/>
      <c r="J139" s="16">
        <f t="shared" si="44"/>
        <v>80</v>
      </c>
      <c r="K139" s="9">
        <f t="shared" si="45"/>
        <v>0</v>
      </c>
      <c r="L139" s="8">
        <f t="shared" si="46"/>
        <v>0</v>
      </c>
    </row>
    <row r="140" spans="1:12" ht="15" x14ac:dyDescent="0.2">
      <c r="A140" s="204">
        <f t="shared" si="47"/>
        <v>96</v>
      </c>
      <c r="B140" s="102" t="s">
        <v>808</v>
      </c>
      <c r="C140" s="259" t="s">
        <v>19</v>
      </c>
      <c r="D140" s="174"/>
      <c r="E140" s="16"/>
      <c r="F140" s="16"/>
      <c r="G140" s="16"/>
      <c r="H140" s="174"/>
      <c r="I140" s="16"/>
      <c r="J140" s="16"/>
      <c r="K140" s="9"/>
      <c r="L140" s="8"/>
    </row>
    <row r="141" spans="1:12" ht="15.95" customHeight="1" x14ac:dyDescent="0.2">
      <c r="A141" s="204">
        <f t="shared" si="47"/>
        <v>97</v>
      </c>
      <c r="B141" s="102" t="s">
        <v>809</v>
      </c>
      <c r="C141" s="259" t="s">
        <v>19</v>
      </c>
      <c r="D141" s="174">
        <v>45</v>
      </c>
      <c r="E141" s="16"/>
      <c r="F141" s="16">
        <f t="shared" ref="F141:F162" si="48">D141+E141</f>
        <v>45</v>
      </c>
      <c r="G141" s="16"/>
      <c r="H141" s="174">
        <v>45</v>
      </c>
      <c r="I141" s="16"/>
      <c r="J141" s="16">
        <f t="shared" ref="J141:J162" si="49">H141+I141</f>
        <v>45</v>
      </c>
      <c r="K141" s="9">
        <f t="shared" ref="K141:K162" si="50">J141-F141</f>
        <v>0</v>
      </c>
      <c r="L141" s="8">
        <f t="shared" ref="L141:L162" si="51">IF(F141="","NEW",K141/F141)</f>
        <v>0</v>
      </c>
    </row>
    <row r="142" spans="1:12" ht="15" x14ac:dyDescent="0.2">
      <c r="A142" s="204">
        <f t="shared" si="47"/>
        <v>98</v>
      </c>
      <c r="B142" s="102" t="s">
        <v>810</v>
      </c>
      <c r="C142" s="259" t="s">
        <v>19</v>
      </c>
      <c r="D142" s="174">
        <v>35</v>
      </c>
      <c r="E142" s="16"/>
      <c r="F142" s="16">
        <f t="shared" si="48"/>
        <v>35</v>
      </c>
      <c r="G142" s="16"/>
      <c r="H142" s="174">
        <v>35</v>
      </c>
      <c r="I142" s="16"/>
      <c r="J142" s="16">
        <f t="shared" si="49"/>
        <v>35</v>
      </c>
      <c r="K142" s="9">
        <f t="shared" si="50"/>
        <v>0</v>
      </c>
      <c r="L142" s="8">
        <f t="shared" si="51"/>
        <v>0</v>
      </c>
    </row>
    <row r="143" spans="1:12" ht="15" x14ac:dyDescent="0.2">
      <c r="A143" s="204">
        <f t="shared" si="47"/>
        <v>99</v>
      </c>
      <c r="B143" s="102" t="s">
        <v>811</v>
      </c>
      <c r="C143" s="259" t="s">
        <v>19</v>
      </c>
      <c r="D143" s="174"/>
      <c r="E143" s="16"/>
      <c r="F143" s="16"/>
      <c r="G143" s="16"/>
      <c r="H143" s="174">
        <v>60</v>
      </c>
      <c r="I143" s="16"/>
      <c r="J143" s="16">
        <f t="shared" ref="J143:J150" si="52">H143+I143</f>
        <v>60</v>
      </c>
      <c r="K143" s="9">
        <f t="shared" ref="K143:K150" si="53">J143-F143</f>
        <v>60</v>
      </c>
      <c r="L143" s="8" t="str">
        <f t="shared" ref="L143:L150" si="54">IF(F143="","NEW",K143/F143)</f>
        <v>NEW</v>
      </c>
    </row>
    <row r="144" spans="1:12" ht="15" x14ac:dyDescent="0.2">
      <c r="A144" s="204">
        <f t="shared" si="47"/>
        <v>100</v>
      </c>
      <c r="B144" s="102" t="s">
        <v>812</v>
      </c>
      <c r="C144" s="259" t="s">
        <v>19</v>
      </c>
      <c r="D144" s="174"/>
      <c r="E144" s="16"/>
      <c r="F144" s="16"/>
      <c r="G144" s="16"/>
      <c r="H144" s="174">
        <v>40</v>
      </c>
      <c r="I144" s="16"/>
      <c r="J144" s="16">
        <f t="shared" si="52"/>
        <v>40</v>
      </c>
      <c r="K144" s="9">
        <f t="shared" si="53"/>
        <v>40</v>
      </c>
      <c r="L144" s="8" t="str">
        <f t="shared" si="54"/>
        <v>NEW</v>
      </c>
    </row>
    <row r="145" spans="1:12" ht="15" x14ac:dyDescent="0.2">
      <c r="A145" s="204">
        <f t="shared" si="47"/>
        <v>101</v>
      </c>
      <c r="B145" s="102" t="s">
        <v>813</v>
      </c>
      <c r="C145" s="259" t="s">
        <v>19</v>
      </c>
      <c r="D145" s="174"/>
      <c r="E145" s="16"/>
      <c r="F145" s="16"/>
      <c r="G145" s="16"/>
      <c r="H145" s="174">
        <v>240</v>
      </c>
      <c r="I145" s="16"/>
      <c r="J145" s="16">
        <f t="shared" si="52"/>
        <v>240</v>
      </c>
      <c r="K145" s="9">
        <f t="shared" si="53"/>
        <v>240</v>
      </c>
      <c r="L145" s="8" t="str">
        <f t="shared" si="54"/>
        <v>NEW</v>
      </c>
    </row>
    <row r="146" spans="1:12" ht="15" x14ac:dyDescent="0.2">
      <c r="A146" s="204">
        <f t="shared" si="47"/>
        <v>102</v>
      </c>
      <c r="B146" s="102" t="s">
        <v>814</v>
      </c>
      <c r="C146" s="259" t="s">
        <v>19</v>
      </c>
      <c r="D146" s="174"/>
      <c r="E146" s="16"/>
      <c r="F146" s="16"/>
      <c r="G146" s="16"/>
      <c r="H146" s="174">
        <v>130</v>
      </c>
      <c r="I146" s="16"/>
      <c r="J146" s="16">
        <f t="shared" si="52"/>
        <v>130</v>
      </c>
      <c r="K146" s="9">
        <f t="shared" si="53"/>
        <v>130</v>
      </c>
      <c r="L146" s="8" t="str">
        <f t="shared" si="54"/>
        <v>NEW</v>
      </c>
    </row>
    <row r="147" spans="1:12" ht="15" x14ac:dyDescent="0.2">
      <c r="A147" s="204">
        <f t="shared" si="47"/>
        <v>103</v>
      </c>
      <c r="B147" s="102" t="s">
        <v>815</v>
      </c>
      <c r="C147" s="259" t="s">
        <v>19</v>
      </c>
      <c r="D147" s="174"/>
      <c r="E147" s="16"/>
      <c r="F147" s="16"/>
      <c r="G147" s="16"/>
      <c r="H147" s="174">
        <v>65</v>
      </c>
      <c r="I147" s="16"/>
      <c r="J147" s="16">
        <f t="shared" si="52"/>
        <v>65</v>
      </c>
      <c r="K147" s="9">
        <f t="shared" si="53"/>
        <v>65</v>
      </c>
      <c r="L147" s="8" t="str">
        <f t="shared" si="54"/>
        <v>NEW</v>
      </c>
    </row>
    <row r="148" spans="1:12" ht="15" x14ac:dyDescent="0.2">
      <c r="A148" s="204">
        <f t="shared" si="47"/>
        <v>104</v>
      </c>
      <c r="B148" s="102" t="s">
        <v>816</v>
      </c>
      <c r="C148" s="259" t="s">
        <v>19</v>
      </c>
      <c r="D148" s="174"/>
      <c r="E148" s="16"/>
      <c r="F148" s="16"/>
      <c r="G148" s="16"/>
      <c r="H148" s="174">
        <v>150</v>
      </c>
      <c r="I148" s="16"/>
      <c r="J148" s="16">
        <f t="shared" si="52"/>
        <v>150</v>
      </c>
      <c r="K148" s="9">
        <f t="shared" si="53"/>
        <v>150</v>
      </c>
      <c r="L148" s="8" t="str">
        <f t="shared" si="54"/>
        <v>NEW</v>
      </c>
    </row>
    <row r="149" spans="1:12" ht="15" x14ac:dyDescent="0.2">
      <c r="A149" s="204">
        <f t="shared" si="47"/>
        <v>105</v>
      </c>
      <c r="B149" s="102" t="s">
        <v>817</v>
      </c>
      <c r="C149" s="259" t="s">
        <v>19</v>
      </c>
      <c r="D149" s="174"/>
      <c r="E149" s="16"/>
      <c r="F149" s="16"/>
      <c r="G149" s="16"/>
      <c r="H149" s="174">
        <v>75</v>
      </c>
      <c r="I149" s="16"/>
      <c r="J149" s="16">
        <f t="shared" si="52"/>
        <v>75</v>
      </c>
      <c r="K149" s="9">
        <f t="shared" si="53"/>
        <v>75</v>
      </c>
      <c r="L149" s="8" t="str">
        <f t="shared" si="54"/>
        <v>NEW</v>
      </c>
    </row>
    <row r="150" spans="1:12" ht="15" x14ac:dyDescent="0.2">
      <c r="A150" s="204">
        <f t="shared" si="47"/>
        <v>106</v>
      </c>
      <c r="B150" s="102" t="s">
        <v>818</v>
      </c>
      <c r="C150" s="259" t="s">
        <v>19</v>
      </c>
      <c r="D150" s="174"/>
      <c r="E150" s="16"/>
      <c r="F150" s="16"/>
      <c r="G150" s="16"/>
      <c r="H150" s="174">
        <v>45</v>
      </c>
      <c r="I150" s="16"/>
      <c r="J150" s="16">
        <f t="shared" si="52"/>
        <v>45</v>
      </c>
      <c r="K150" s="9">
        <f t="shared" si="53"/>
        <v>45</v>
      </c>
      <c r="L150" s="8" t="str">
        <f t="shared" si="54"/>
        <v>NEW</v>
      </c>
    </row>
    <row r="151" spans="1:12" ht="15" x14ac:dyDescent="0.2">
      <c r="A151" s="204">
        <f t="shared" si="47"/>
        <v>107</v>
      </c>
      <c r="B151" s="102" t="s">
        <v>819</v>
      </c>
      <c r="C151" s="259" t="s">
        <v>19</v>
      </c>
      <c r="D151" s="174">
        <v>5000</v>
      </c>
      <c r="E151" s="16"/>
      <c r="F151" s="16">
        <f t="shared" si="48"/>
        <v>5000</v>
      </c>
      <c r="G151" s="16"/>
      <c r="H151" s="174">
        <v>5000</v>
      </c>
      <c r="I151" s="16"/>
      <c r="J151" s="16">
        <f t="shared" si="49"/>
        <v>5000</v>
      </c>
      <c r="K151" s="9">
        <f t="shared" si="50"/>
        <v>0</v>
      </c>
      <c r="L151" s="8">
        <f t="shared" si="51"/>
        <v>0</v>
      </c>
    </row>
    <row r="152" spans="1:12" ht="30" x14ac:dyDescent="0.2">
      <c r="A152" s="204">
        <f t="shared" si="47"/>
        <v>108</v>
      </c>
      <c r="B152" s="102" t="s">
        <v>820</v>
      </c>
      <c r="C152" s="259" t="s">
        <v>19</v>
      </c>
      <c r="D152" s="174">
        <v>10000</v>
      </c>
      <c r="E152" s="16"/>
      <c r="F152" s="16">
        <f t="shared" si="48"/>
        <v>10000</v>
      </c>
      <c r="G152" s="16"/>
      <c r="H152" s="174">
        <v>10000</v>
      </c>
      <c r="I152" s="16"/>
      <c r="J152" s="16">
        <f t="shared" si="49"/>
        <v>10000</v>
      </c>
      <c r="K152" s="9">
        <f t="shared" si="50"/>
        <v>0</v>
      </c>
      <c r="L152" s="8">
        <f t="shared" si="51"/>
        <v>0</v>
      </c>
    </row>
    <row r="153" spans="1:12" ht="15" x14ac:dyDescent="0.2">
      <c r="A153" s="204">
        <f t="shared" si="47"/>
        <v>109</v>
      </c>
      <c r="B153" s="102" t="s">
        <v>821</v>
      </c>
      <c r="C153" s="259" t="s">
        <v>19</v>
      </c>
      <c r="D153" s="174">
        <v>2500</v>
      </c>
      <c r="E153" s="16"/>
      <c r="F153" s="16">
        <f t="shared" si="48"/>
        <v>2500</v>
      </c>
      <c r="G153" s="16"/>
      <c r="H153" s="174">
        <v>2500</v>
      </c>
      <c r="I153" s="16"/>
      <c r="J153" s="16">
        <f t="shared" si="49"/>
        <v>2500</v>
      </c>
      <c r="K153" s="9">
        <f t="shared" si="50"/>
        <v>0</v>
      </c>
      <c r="L153" s="8">
        <f t="shared" si="51"/>
        <v>0</v>
      </c>
    </row>
    <row r="154" spans="1:12" ht="15" x14ac:dyDescent="0.2">
      <c r="A154" s="204">
        <f t="shared" si="47"/>
        <v>110</v>
      </c>
      <c r="B154" s="102" t="s">
        <v>822</v>
      </c>
      <c r="C154" s="259" t="s">
        <v>19</v>
      </c>
      <c r="D154" s="174">
        <v>2500</v>
      </c>
      <c r="E154" s="16"/>
      <c r="F154" s="16">
        <f t="shared" si="48"/>
        <v>2500</v>
      </c>
      <c r="G154" s="16"/>
      <c r="H154" s="174">
        <v>2500</v>
      </c>
      <c r="I154" s="16"/>
      <c r="J154" s="16">
        <f t="shared" si="49"/>
        <v>2500</v>
      </c>
      <c r="K154" s="9">
        <f t="shared" si="50"/>
        <v>0</v>
      </c>
      <c r="L154" s="8">
        <f t="shared" si="51"/>
        <v>0</v>
      </c>
    </row>
    <row r="155" spans="1:12" ht="15" x14ac:dyDescent="0.2">
      <c r="A155" s="204">
        <f t="shared" si="47"/>
        <v>111</v>
      </c>
      <c r="B155" s="102" t="s">
        <v>823</v>
      </c>
      <c r="C155" s="259" t="s">
        <v>19</v>
      </c>
      <c r="D155" s="174">
        <v>3000</v>
      </c>
      <c r="E155" s="16"/>
      <c r="F155" s="16">
        <f t="shared" si="48"/>
        <v>3000</v>
      </c>
      <c r="G155" s="16"/>
      <c r="H155" s="174">
        <v>3000</v>
      </c>
      <c r="I155" s="16"/>
      <c r="J155" s="16">
        <f t="shared" si="49"/>
        <v>3000</v>
      </c>
      <c r="K155" s="9">
        <f t="shared" si="50"/>
        <v>0</v>
      </c>
      <c r="L155" s="8">
        <f t="shared" si="51"/>
        <v>0</v>
      </c>
    </row>
    <row r="156" spans="1:12" ht="15" x14ac:dyDescent="0.2">
      <c r="A156" s="204">
        <f t="shared" si="47"/>
        <v>112</v>
      </c>
      <c r="B156" s="102" t="s">
        <v>824</v>
      </c>
      <c r="C156" s="259" t="s">
        <v>19</v>
      </c>
      <c r="D156" s="174">
        <v>8000</v>
      </c>
      <c r="E156" s="16"/>
      <c r="F156" s="16">
        <f t="shared" si="48"/>
        <v>8000</v>
      </c>
      <c r="G156" s="16"/>
      <c r="H156" s="174">
        <v>8000</v>
      </c>
      <c r="I156" s="16"/>
      <c r="J156" s="16">
        <f t="shared" si="49"/>
        <v>8000</v>
      </c>
      <c r="K156" s="9">
        <f t="shared" si="50"/>
        <v>0</v>
      </c>
      <c r="L156" s="8">
        <f t="shared" si="51"/>
        <v>0</v>
      </c>
    </row>
    <row r="157" spans="1:12" ht="15" x14ac:dyDescent="0.2">
      <c r="A157" s="204">
        <f t="shared" si="47"/>
        <v>113</v>
      </c>
      <c r="B157" s="102" t="s">
        <v>825</v>
      </c>
      <c r="C157" s="259" t="s">
        <v>19</v>
      </c>
      <c r="D157" s="174">
        <v>2000</v>
      </c>
      <c r="E157" s="16"/>
      <c r="F157" s="16">
        <f t="shared" si="48"/>
        <v>2000</v>
      </c>
      <c r="G157" s="16"/>
      <c r="H157" s="174">
        <v>2000</v>
      </c>
      <c r="I157" s="16"/>
      <c r="J157" s="16">
        <f t="shared" si="49"/>
        <v>2000</v>
      </c>
      <c r="K157" s="9">
        <f t="shared" si="50"/>
        <v>0</v>
      </c>
      <c r="L157" s="8">
        <f t="shared" si="51"/>
        <v>0</v>
      </c>
    </row>
    <row r="158" spans="1:12" ht="15" x14ac:dyDescent="0.2">
      <c r="A158" s="204">
        <f t="shared" si="47"/>
        <v>114</v>
      </c>
      <c r="B158" s="102" t="s">
        <v>826</v>
      </c>
      <c r="C158" s="259" t="s">
        <v>19</v>
      </c>
      <c r="D158" s="174">
        <v>2000</v>
      </c>
      <c r="E158" s="16"/>
      <c r="F158" s="16">
        <f t="shared" si="48"/>
        <v>2000</v>
      </c>
      <c r="G158" s="16"/>
      <c r="H158" s="174">
        <v>2000</v>
      </c>
      <c r="I158" s="16"/>
      <c r="J158" s="16">
        <f t="shared" si="49"/>
        <v>2000</v>
      </c>
      <c r="K158" s="9">
        <f t="shared" si="50"/>
        <v>0</v>
      </c>
      <c r="L158" s="8">
        <f t="shared" si="51"/>
        <v>0</v>
      </c>
    </row>
    <row r="159" spans="1:12" ht="15" x14ac:dyDescent="0.2">
      <c r="A159" s="204">
        <f t="shared" si="47"/>
        <v>115</v>
      </c>
      <c r="B159" s="102" t="s">
        <v>827</v>
      </c>
      <c r="C159" s="259" t="s">
        <v>19</v>
      </c>
      <c r="D159" s="174">
        <v>750</v>
      </c>
      <c r="E159" s="16"/>
      <c r="F159" s="16">
        <f t="shared" si="48"/>
        <v>750</v>
      </c>
      <c r="G159" s="16"/>
      <c r="H159" s="174">
        <v>750</v>
      </c>
      <c r="I159" s="16"/>
      <c r="J159" s="16">
        <f t="shared" si="49"/>
        <v>750</v>
      </c>
      <c r="K159" s="9">
        <f t="shared" si="50"/>
        <v>0</v>
      </c>
      <c r="L159" s="8">
        <f t="shared" si="51"/>
        <v>0</v>
      </c>
    </row>
    <row r="160" spans="1:12" ht="15" x14ac:dyDescent="0.2">
      <c r="A160" s="204">
        <f t="shared" si="47"/>
        <v>116</v>
      </c>
      <c r="B160" s="102" t="s">
        <v>828</v>
      </c>
      <c r="C160" s="259" t="s">
        <v>19</v>
      </c>
      <c r="D160" s="174">
        <v>750</v>
      </c>
      <c r="E160" s="16"/>
      <c r="F160" s="16">
        <f t="shared" si="48"/>
        <v>750</v>
      </c>
      <c r="G160" s="16"/>
      <c r="H160" s="174">
        <v>750</v>
      </c>
      <c r="I160" s="16"/>
      <c r="J160" s="16">
        <f t="shared" si="49"/>
        <v>750</v>
      </c>
      <c r="K160" s="9">
        <f t="shared" si="50"/>
        <v>0</v>
      </c>
      <c r="L160" s="8">
        <f t="shared" si="51"/>
        <v>0</v>
      </c>
    </row>
    <row r="161" spans="1:12" ht="15" x14ac:dyDescent="0.2">
      <c r="A161" s="204">
        <f t="shared" si="47"/>
        <v>117</v>
      </c>
      <c r="B161" s="102" t="s">
        <v>829</v>
      </c>
      <c r="C161" s="259" t="s">
        <v>19</v>
      </c>
      <c r="D161" s="174">
        <v>250</v>
      </c>
      <c r="E161" s="16"/>
      <c r="F161" s="16">
        <f t="shared" si="48"/>
        <v>250</v>
      </c>
      <c r="G161" s="16"/>
      <c r="H161" s="174">
        <v>250</v>
      </c>
      <c r="I161" s="16"/>
      <c r="J161" s="16">
        <f t="shared" si="49"/>
        <v>250</v>
      </c>
      <c r="K161" s="9">
        <f t="shared" si="50"/>
        <v>0</v>
      </c>
      <c r="L161" s="8">
        <f t="shared" si="51"/>
        <v>0</v>
      </c>
    </row>
    <row r="162" spans="1:12" ht="15" x14ac:dyDescent="0.2">
      <c r="A162" s="204">
        <f t="shared" si="47"/>
        <v>118</v>
      </c>
      <c r="B162" s="102" t="s">
        <v>830</v>
      </c>
      <c r="C162" s="259" t="s">
        <v>19</v>
      </c>
      <c r="D162" s="174">
        <v>250</v>
      </c>
      <c r="E162" s="16"/>
      <c r="F162" s="16">
        <f t="shared" si="48"/>
        <v>250</v>
      </c>
      <c r="G162" s="16"/>
      <c r="H162" s="174">
        <v>250</v>
      </c>
      <c r="I162" s="16"/>
      <c r="J162" s="16">
        <f t="shared" si="49"/>
        <v>250</v>
      </c>
      <c r="K162" s="9">
        <f t="shared" si="50"/>
        <v>0</v>
      </c>
      <c r="L162" s="8">
        <f t="shared" si="51"/>
        <v>0</v>
      </c>
    </row>
    <row r="163" spans="1:12" ht="15" x14ac:dyDescent="0.2">
      <c r="A163" s="204">
        <f t="shared" si="47"/>
        <v>119</v>
      </c>
      <c r="B163" s="102" t="s">
        <v>831</v>
      </c>
      <c r="C163" s="259" t="s">
        <v>19</v>
      </c>
      <c r="D163" s="174"/>
      <c r="E163" s="16"/>
      <c r="F163" s="16"/>
      <c r="G163" s="16"/>
      <c r="H163" s="174">
        <v>2500</v>
      </c>
      <c r="I163" s="16"/>
      <c r="J163" s="16">
        <f t="shared" ref="J163:J165" si="55">H163+I163</f>
        <v>2500</v>
      </c>
      <c r="K163" s="9">
        <f t="shared" ref="K163:K165" si="56">J163-F163</f>
        <v>2500</v>
      </c>
      <c r="L163" s="8" t="str">
        <f t="shared" ref="L163:L165" si="57">IF(F163="","NEW",K163/F163)</f>
        <v>NEW</v>
      </c>
    </row>
    <row r="164" spans="1:12" ht="15" x14ac:dyDescent="0.2">
      <c r="A164" s="204">
        <f t="shared" si="47"/>
        <v>120</v>
      </c>
      <c r="B164" s="102" t="s">
        <v>832</v>
      </c>
      <c r="C164" s="259" t="s">
        <v>19</v>
      </c>
      <c r="D164" s="174"/>
      <c r="E164" s="16"/>
      <c r="F164" s="16"/>
      <c r="G164" s="16"/>
      <c r="H164" s="174">
        <v>2500</v>
      </c>
      <c r="I164" s="16"/>
      <c r="J164" s="16">
        <f t="shared" si="55"/>
        <v>2500</v>
      </c>
      <c r="K164" s="9">
        <f t="shared" si="56"/>
        <v>2500</v>
      </c>
      <c r="L164" s="8" t="str">
        <f t="shared" si="57"/>
        <v>NEW</v>
      </c>
    </row>
    <row r="165" spans="1:12" ht="15" x14ac:dyDescent="0.2">
      <c r="A165" s="204">
        <f t="shared" si="47"/>
        <v>121</v>
      </c>
      <c r="B165" s="102" t="s">
        <v>833</v>
      </c>
      <c r="C165" s="259" t="s">
        <v>19</v>
      </c>
      <c r="D165" s="174"/>
      <c r="E165" s="16"/>
      <c r="F165" s="16"/>
      <c r="G165" s="16"/>
      <c r="H165" s="174">
        <v>250</v>
      </c>
      <c r="I165" s="16"/>
      <c r="J165" s="16">
        <f t="shared" si="55"/>
        <v>250</v>
      </c>
      <c r="K165" s="9">
        <f t="shared" si="56"/>
        <v>250</v>
      </c>
      <c r="L165" s="8" t="str">
        <f t="shared" si="57"/>
        <v>NEW</v>
      </c>
    </row>
    <row r="166" spans="1:12" ht="15" x14ac:dyDescent="0.2">
      <c r="A166" s="204"/>
      <c r="B166" s="102"/>
      <c r="C166" s="259"/>
      <c r="D166" s="174"/>
      <c r="E166" s="16"/>
      <c r="F166" s="16"/>
      <c r="G166" s="16"/>
      <c r="H166" s="174"/>
      <c r="I166" s="16"/>
      <c r="J166" s="16"/>
      <c r="K166" s="9"/>
      <c r="L166" s="8"/>
    </row>
    <row r="167" spans="1:12" ht="18.75" thickBot="1" x14ac:dyDescent="0.25">
      <c r="A167" s="204"/>
      <c r="B167" s="412" t="s">
        <v>834</v>
      </c>
      <c r="C167" s="103"/>
      <c r="D167" s="174"/>
      <c r="E167" s="16"/>
      <c r="F167" s="16"/>
      <c r="G167" s="16"/>
      <c r="H167" s="174"/>
      <c r="I167" s="16"/>
      <c r="J167" s="16"/>
      <c r="K167" s="9"/>
      <c r="L167" s="245"/>
    </row>
    <row r="168" spans="1:12" ht="15.75" thickTop="1" x14ac:dyDescent="0.2">
      <c r="A168" s="204"/>
      <c r="B168" s="102" t="s">
        <v>835</v>
      </c>
      <c r="C168" s="103"/>
      <c r="D168" s="174"/>
      <c r="E168" s="16"/>
      <c r="F168" s="16"/>
      <c r="G168" s="16"/>
      <c r="H168" s="174"/>
      <c r="I168" s="16"/>
      <c r="J168" s="16"/>
      <c r="K168" s="9"/>
      <c r="L168" s="245"/>
    </row>
    <row r="169" spans="1:12" ht="15" x14ac:dyDescent="0.2">
      <c r="A169" s="204">
        <v>122</v>
      </c>
      <c r="B169" s="102" t="s">
        <v>836</v>
      </c>
      <c r="C169" s="259" t="s">
        <v>191</v>
      </c>
      <c r="D169" s="174">
        <v>165</v>
      </c>
      <c r="E169" s="16"/>
      <c r="F169" s="16">
        <f t="shared" ref="F169:F171" si="58">D169+E169</f>
        <v>165</v>
      </c>
      <c r="G169" s="16"/>
      <c r="H169" s="174">
        <v>182</v>
      </c>
      <c r="I169" s="16"/>
      <c r="J169" s="16">
        <f t="shared" ref="J169:J171" si="59">H169+I169</f>
        <v>182</v>
      </c>
      <c r="K169" s="9">
        <f t="shared" ref="K169:K171" si="60">J169-F169</f>
        <v>17</v>
      </c>
      <c r="L169" s="8">
        <f t="shared" ref="L169:L171" si="61">IF(F169="","NEW",K169/F169)</f>
        <v>0.10303030303030303</v>
      </c>
    </row>
    <row r="170" spans="1:12" ht="15" x14ac:dyDescent="0.2">
      <c r="A170" s="204">
        <f t="shared" ref="A170:A172" si="62">A169+1</f>
        <v>123</v>
      </c>
      <c r="B170" s="102" t="s">
        <v>837</v>
      </c>
      <c r="C170" s="259" t="s">
        <v>191</v>
      </c>
      <c r="D170" s="174">
        <v>325</v>
      </c>
      <c r="E170" s="16"/>
      <c r="F170" s="16">
        <f t="shared" si="58"/>
        <v>325</v>
      </c>
      <c r="G170" s="16"/>
      <c r="H170" s="174">
        <v>358</v>
      </c>
      <c r="I170" s="16"/>
      <c r="J170" s="16">
        <f t="shared" si="59"/>
        <v>358</v>
      </c>
      <c r="K170" s="9">
        <f t="shared" si="60"/>
        <v>33</v>
      </c>
      <c r="L170" s="8">
        <f t="shared" si="61"/>
        <v>0.10153846153846154</v>
      </c>
    </row>
    <row r="171" spans="1:12" ht="15" x14ac:dyDescent="0.2">
      <c r="A171" s="204">
        <f t="shared" si="62"/>
        <v>124</v>
      </c>
      <c r="B171" s="102" t="s">
        <v>838</v>
      </c>
      <c r="C171" s="259" t="s">
        <v>191</v>
      </c>
      <c r="D171" s="174">
        <v>50</v>
      </c>
      <c r="E171" s="16"/>
      <c r="F171" s="16">
        <f t="shared" si="58"/>
        <v>50</v>
      </c>
      <c r="G171" s="16"/>
      <c r="H171" s="174">
        <v>55</v>
      </c>
      <c r="I171" s="16"/>
      <c r="J171" s="16">
        <f t="shared" si="59"/>
        <v>55</v>
      </c>
      <c r="K171" s="9">
        <f t="shared" si="60"/>
        <v>5</v>
      </c>
      <c r="L171" s="8">
        <f t="shared" si="61"/>
        <v>0.1</v>
      </c>
    </row>
    <row r="172" spans="1:12" ht="15" x14ac:dyDescent="0.2">
      <c r="A172" s="204">
        <f t="shared" si="62"/>
        <v>125</v>
      </c>
      <c r="B172" s="102" t="s">
        <v>839</v>
      </c>
      <c r="C172" s="259" t="s">
        <v>191</v>
      </c>
      <c r="D172" s="535" t="s">
        <v>840</v>
      </c>
      <c r="E172" s="536"/>
      <c r="F172" s="537"/>
      <c r="G172" s="16"/>
      <c r="H172" s="535" t="s">
        <v>840</v>
      </c>
      <c r="I172" s="536"/>
      <c r="J172" s="537"/>
      <c r="K172" s="9"/>
      <c r="L172" s="8"/>
    </row>
    <row r="173" spans="1:12" ht="15" x14ac:dyDescent="0.2">
      <c r="A173" s="204"/>
      <c r="B173" s="260"/>
      <c r="C173" s="259"/>
      <c r="D173" s="174"/>
      <c r="E173" s="16"/>
      <c r="F173" s="16"/>
      <c r="G173" s="16"/>
      <c r="H173" s="174"/>
      <c r="I173" s="16"/>
      <c r="J173" s="16"/>
      <c r="K173" s="9"/>
      <c r="L173" s="245"/>
    </row>
    <row r="174" spans="1:12" ht="18.75" thickBot="1" x14ac:dyDescent="0.25">
      <c r="A174" s="204"/>
      <c r="B174" s="412" t="s">
        <v>841</v>
      </c>
      <c r="C174" s="103"/>
      <c r="D174" s="174"/>
      <c r="E174" s="16"/>
      <c r="F174" s="16"/>
      <c r="G174" s="16"/>
      <c r="H174" s="174"/>
      <c r="I174" s="16"/>
      <c r="J174" s="16"/>
      <c r="K174" s="9"/>
      <c r="L174" s="245"/>
    </row>
    <row r="175" spans="1:12" ht="15.75" thickTop="1" x14ac:dyDescent="0.2">
      <c r="A175" s="204">
        <v>126</v>
      </c>
      <c r="B175" s="102" t="s">
        <v>842</v>
      </c>
      <c r="C175" s="103" t="s">
        <v>11</v>
      </c>
      <c r="D175" s="174">
        <v>0.5</v>
      </c>
      <c r="E175" s="16"/>
      <c r="F175" s="16">
        <f>D175+E175</f>
        <v>0.5</v>
      </c>
      <c r="G175" s="16"/>
      <c r="H175" s="174">
        <v>0.55000000000000004</v>
      </c>
      <c r="I175" s="16"/>
      <c r="J175" s="16">
        <f>H175+I175</f>
        <v>0.55000000000000004</v>
      </c>
      <c r="K175" s="9">
        <f>J175-F175</f>
        <v>5.0000000000000044E-2</v>
      </c>
      <c r="L175" s="8">
        <f>IF(F175="","NEW",K175/F175)</f>
        <v>0.10000000000000009</v>
      </c>
    </row>
    <row r="176" spans="1:12" ht="15" x14ac:dyDescent="0.2">
      <c r="A176" s="204"/>
      <c r="B176" s="102"/>
      <c r="C176" s="103"/>
      <c r="D176" s="174"/>
      <c r="E176" s="16"/>
      <c r="F176" s="16"/>
      <c r="G176" s="16"/>
      <c r="H176" s="174"/>
      <c r="I176" s="16"/>
      <c r="J176" s="16"/>
      <c r="K176" s="9"/>
      <c r="L176" s="245"/>
    </row>
    <row r="177" spans="1:12" ht="18.75" thickBot="1" x14ac:dyDescent="0.25">
      <c r="A177" s="204"/>
      <c r="B177" s="412" t="s">
        <v>843</v>
      </c>
      <c r="C177" s="103"/>
      <c r="D177" s="174"/>
      <c r="E177" s="16"/>
      <c r="F177" s="16"/>
      <c r="G177" s="16"/>
      <c r="H177" s="174"/>
      <c r="I177" s="16"/>
      <c r="J177" s="16"/>
      <c r="K177" s="9"/>
      <c r="L177" s="245"/>
    </row>
    <row r="178" spans="1:12" ht="15.75" thickTop="1" x14ac:dyDescent="0.2">
      <c r="A178" s="204">
        <f>A175+1</f>
        <v>127</v>
      </c>
      <c r="B178" s="102" t="s">
        <v>844</v>
      </c>
      <c r="C178" s="103" t="s">
        <v>191</v>
      </c>
      <c r="D178" s="174">
        <v>230</v>
      </c>
      <c r="E178" s="16"/>
      <c r="F178" s="16">
        <f>D178+E178</f>
        <v>230</v>
      </c>
      <c r="G178" s="16"/>
      <c r="H178" s="174">
        <v>230</v>
      </c>
      <c r="I178" s="16"/>
      <c r="J178" s="16">
        <f>H178+I178</f>
        <v>230</v>
      </c>
      <c r="K178" s="9">
        <f>J178-F178</f>
        <v>0</v>
      </c>
      <c r="L178" s="8">
        <f>IF(F178="","NEW",K178/F178)</f>
        <v>0</v>
      </c>
    </row>
    <row r="179" spans="1:12" ht="15" x14ac:dyDescent="0.2">
      <c r="A179" s="204">
        <f>A178+1</f>
        <v>128</v>
      </c>
      <c r="B179" s="102" t="s">
        <v>845</v>
      </c>
      <c r="C179" s="103" t="s">
        <v>191</v>
      </c>
      <c r="D179" s="174">
        <v>30</v>
      </c>
      <c r="E179" s="16"/>
      <c r="F179" s="16">
        <f>D179+E179</f>
        <v>30</v>
      </c>
      <c r="G179" s="16"/>
      <c r="H179" s="174">
        <v>30</v>
      </c>
      <c r="I179" s="16"/>
      <c r="J179" s="16">
        <f>H179+I179</f>
        <v>30</v>
      </c>
      <c r="K179" s="9">
        <f>J179-F179</f>
        <v>0</v>
      </c>
      <c r="L179" s="8">
        <f>IF(F179="","NEW",K179/F179)</f>
        <v>0</v>
      </c>
    </row>
    <row r="180" spans="1:12" ht="15" x14ac:dyDescent="0.2">
      <c r="A180" s="204">
        <f>A179+1</f>
        <v>129</v>
      </c>
      <c r="B180" s="102" t="s">
        <v>846</v>
      </c>
      <c r="C180" s="103"/>
      <c r="D180" s="535" t="s">
        <v>847</v>
      </c>
      <c r="E180" s="536"/>
      <c r="F180" s="537"/>
      <c r="G180" s="16"/>
      <c r="H180" s="535" t="s">
        <v>847</v>
      </c>
      <c r="I180" s="536"/>
      <c r="J180" s="537"/>
      <c r="K180" s="9"/>
      <c r="L180" s="8"/>
    </row>
    <row r="181" spans="1:12" ht="15" x14ac:dyDescent="0.2">
      <c r="A181" s="204"/>
      <c r="B181" s="102"/>
      <c r="C181" s="103"/>
      <c r="D181" s="174"/>
      <c r="E181" s="16"/>
      <c r="F181" s="16"/>
      <c r="G181" s="16"/>
      <c r="H181" s="174"/>
      <c r="I181" s="16"/>
      <c r="J181" s="16"/>
      <c r="K181" s="9"/>
      <c r="L181" s="245"/>
    </row>
    <row r="182" spans="1:12" ht="18.75" thickBot="1" x14ac:dyDescent="0.25">
      <c r="A182" s="204"/>
      <c r="B182" s="412" t="s">
        <v>848</v>
      </c>
      <c r="C182" s="103"/>
      <c r="D182" s="174"/>
      <c r="E182" s="16"/>
      <c r="F182" s="16"/>
      <c r="G182" s="16"/>
      <c r="H182" s="174"/>
      <c r="I182" s="16"/>
      <c r="J182" s="16"/>
      <c r="K182" s="9"/>
      <c r="L182" s="245"/>
    </row>
    <row r="183" spans="1:12" ht="15.75" thickTop="1" x14ac:dyDescent="0.2">
      <c r="A183" s="204">
        <f>A180+1</f>
        <v>130</v>
      </c>
      <c r="B183" s="102" t="s">
        <v>849</v>
      </c>
      <c r="C183" s="103" t="s">
        <v>191</v>
      </c>
      <c r="D183" s="174">
        <v>166.67</v>
      </c>
      <c r="E183" s="72">
        <f>ROUND(D183*0.2,2)</f>
        <v>33.33</v>
      </c>
      <c r="F183" s="16">
        <f>D183+E183</f>
        <v>200</v>
      </c>
      <c r="G183" s="16"/>
      <c r="H183" s="174">
        <v>166.67</v>
      </c>
      <c r="I183" s="72">
        <f>ROUND(H183*0.2,2)</f>
        <v>33.33</v>
      </c>
      <c r="J183" s="16">
        <f>H183+I183</f>
        <v>200</v>
      </c>
      <c r="K183" s="9">
        <f>J183-F183</f>
        <v>0</v>
      </c>
      <c r="L183" s="8">
        <f>IF(F183="","NEW",K183/F183)</f>
        <v>0</v>
      </c>
    </row>
    <row r="184" spans="1:12" ht="30" x14ac:dyDescent="0.2">
      <c r="A184" s="204">
        <f>A183+1</f>
        <v>131</v>
      </c>
      <c r="B184" s="102" t="s">
        <v>850</v>
      </c>
      <c r="C184" s="103" t="s">
        <v>191</v>
      </c>
      <c r="D184" s="16"/>
      <c r="E184" s="16"/>
      <c r="F184" s="16"/>
      <c r="G184" s="16"/>
      <c r="H184" s="174"/>
      <c r="I184" s="16"/>
      <c r="J184" s="16"/>
      <c r="K184" s="44"/>
      <c r="L184" s="245"/>
    </row>
    <row r="185" spans="1:12" ht="20.25" customHeight="1" x14ac:dyDescent="0.2">
      <c r="A185" s="64" t="s">
        <v>851</v>
      </c>
      <c r="B185" s="261"/>
    </row>
  </sheetData>
  <mergeCells count="17">
    <mergeCell ref="D99:J99"/>
    <mergeCell ref="D113:J113"/>
    <mergeCell ref="D114:J114"/>
    <mergeCell ref="D180:F180"/>
    <mergeCell ref="H180:J180"/>
    <mergeCell ref="H172:J172"/>
    <mergeCell ref="D172:F172"/>
    <mergeCell ref="D97:J97"/>
    <mergeCell ref="A1:B1"/>
    <mergeCell ref="K1:L1"/>
    <mergeCell ref="D18:J18"/>
    <mergeCell ref="D94:J94"/>
    <mergeCell ref="D95:J95"/>
    <mergeCell ref="H64:J64"/>
    <mergeCell ref="H65:J65"/>
    <mergeCell ref="D64:F64"/>
    <mergeCell ref="D65:F65"/>
  </mergeCells>
  <conditionalFormatting sqref="L5:L84 L124:L133 L136:L166">
    <cfRule type="cellIs" dxfId="23" priority="68" operator="equal">
      <formula>"NEW"</formula>
    </cfRule>
  </conditionalFormatting>
  <conditionalFormatting sqref="L86:L106">
    <cfRule type="cellIs" dxfId="22" priority="75" operator="equal">
      <formula>"NEW"</formula>
    </cfRule>
  </conditionalFormatting>
  <conditionalFormatting sqref="L110">
    <cfRule type="cellIs" dxfId="21" priority="66" operator="equal">
      <formula>"NEW"</formula>
    </cfRule>
  </conditionalFormatting>
  <conditionalFormatting sqref="L117:L118">
    <cfRule type="cellIs" dxfId="20" priority="99" operator="equal">
      <formula>"NEW"</formula>
    </cfRule>
  </conditionalFormatting>
  <conditionalFormatting sqref="L121">
    <cfRule type="cellIs" dxfId="19" priority="98" operator="equal">
      <formula>"NEW"</formula>
    </cfRule>
  </conditionalFormatting>
  <conditionalFormatting sqref="L169:L172">
    <cfRule type="cellIs" dxfId="18" priority="65" operator="equal">
      <formula>"NEW"</formula>
    </cfRule>
  </conditionalFormatting>
  <conditionalFormatting sqref="L175 L178:L180 L183">
    <cfRule type="cellIs" dxfId="17" priority="96" operator="equal">
      <formula>"NEW"</formula>
    </cfRule>
  </conditionalFormatting>
  <conditionalFormatting sqref="W19">
    <cfRule type="cellIs" dxfId="16" priority="155" operator="equal">
      <formula>"NEW"</formula>
    </cfRule>
  </conditionalFormatting>
  <dataValidations count="1">
    <dataValidation type="list" allowBlank="1" showInputMessage="1" showErrorMessage="1" sqref="C5:C31 C33:C133 C135:C184" xr:uid="{6F102826-AFF7-497C-83CB-A330B5813ECB}">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3"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30" max="13" man="1"/>
    <brk id="98"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A9D38223C37E24D8D96E68E08CBE46A" ma:contentTypeVersion="6" ma:contentTypeDescription="Create a new document." ma:contentTypeScope="" ma:versionID="9958792b8d8a552c6afee14bbe87308c">
  <xsd:schema xmlns:xsd="http://www.w3.org/2001/XMLSchema" xmlns:xs="http://www.w3.org/2001/XMLSchema" xmlns:p="http://schemas.microsoft.com/office/2006/metadata/properties" xmlns:ns2="8ebb7da3-4810-4095-8e02-65d9e1fb986c" xmlns:ns3="9a0d2214-7739-4799-b561-01eab808d92a" targetNamespace="http://schemas.microsoft.com/office/2006/metadata/properties" ma:root="true" ma:fieldsID="1b8ac369420e71cb9c72f47165fd82e2" ns2:_="" ns3:_="">
    <xsd:import namespace="8ebb7da3-4810-4095-8e02-65d9e1fb986c"/>
    <xsd:import namespace="9a0d2214-7739-4799-b561-01eab808d92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bb7da3-4810-4095-8e02-65d9e1fb98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0d2214-7739-4799-b561-01eab808d92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691261-BD70-4F29-BFD2-48F0F9A6BA35}">
  <ds:schemaRefs>
    <ds:schemaRef ds:uri="http://purl.org/dc/dcmitype/"/>
    <ds:schemaRef ds:uri="http://schemas.microsoft.com/office/infopath/2007/PartnerControls"/>
    <ds:schemaRef ds:uri="http://schemas.microsoft.com/office/2006/metadata/properties"/>
    <ds:schemaRef ds:uri="http://purl.org/dc/terms/"/>
    <ds:schemaRef ds:uri="http://purl.org/dc/elements/1.1/"/>
    <ds:schemaRef ds:uri="http://schemas.microsoft.com/office/2006/documentManagement/types"/>
    <ds:schemaRef ds:uri="8ebb7da3-4810-4095-8e02-65d9e1fb986c"/>
    <ds:schemaRef ds:uri="http://www.w3.org/XML/1998/namespace"/>
    <ds:schemaRef ds:uri="http://schemas.openxmlformats.org/package/2006/metadata/core-properties"/>
    <ds:schemaRef ds:uri="9a0d2214-7739-4799-b561-01eab808d92a"/>
  </ds:schemaRefs>
</ds:datastoreItem>
</file>

<file path=customXml/itemProps2.xml><?xml version="1.0" encoding="utf-8"?>
<ds:datastoreItem xmlns:ds="http://schemas.openxmlformats.org/officeDocument/2006/customXml" ds:itemID="{35E4BDCA-3513-4468-8936-07871D3D0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bb7da3-4810-4095-8e02-65d9e1fb986c"/>
    <ds:schemaRef ds:uri="9a0d2214-7739-4799-b561-01eab808d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371BBD-A12B-4EE3-91EE-50DFEDE8E7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39</vt:i4>
      </vt:variant>
    </vt:vector>
  </HeadingPairs>
  <TitlesOfParts>
    <vt:vector size="59" baseType="lpstr">
      <vt:lpstr>Adult Social Care</vt:lpstr>
      <vt:lpstr>Bereavement Services</vt:lpstr>
      <vt:lpstr>Allotments</vt:lpstr>
      <vt:lpstr>Building Control</vt:lpstr>
      <vt:lpstr>Car Parking</vt:lpstr>
      <vt:lpstr>Culture</vt:lpstr>
      <vt:lpstr>Corp Venues</vt:lpstr>
      <vt:lpstr>Council Tax Penalties</vt:lpstr>
      <vt:lpstr>Highways</vt:lpstr>
      <vt:lpstr>Housing</vt:lpstr>
      <vt:lpstr>Licences</vt:lpstr>
      <vt:lpstr>Local Land Charges</vt:lpstr>
      <vt:lpstr>Pier and Foreshore</vt:lpstr>
      <vt:lpstr>Planning and Eco Incl</vt:lpstr>
      <vt:lpstr>Property - Legal</vt:lpstr>
      <vt:lpstr>Registration</vt:lpstr>
      <vt:lpstr>Town Centre and Tourism</vt:lpstr>
      <vt:lpstr>Regulatory</vt:lpstr>
      <vt:lpstr>Transport</vt:lpstr>
      <vt:lpstr>Waste</vt:lpstr>
      <vt:lpstr>'Property - Legal'!_ftn1</vt:lpstr>
      <vt:lpstr>'Property - Legal'!_ftnref1</vt:lpstr>
      <vt:lpstr>'Adult Social Care'!Print_Area</vt:lpstr>
      <vt:lpstr>Allotments!Print_Area</vt:lpstr>
      <vt:lpstr>'Bereavement Services'!Print_Area</vt:lpstr>
      <vt:lpstr>'Building Control'!Print_Area</vt:lpstr>
      <vt:lpstr>'Car Parking'!Print_Area</vt:lpstr>
      <vt:lpstr>'Corp Venues'!Print_Area</vt:lpstr>
      <vt:lpstr>'Council Tax Penalties'!Print_Area</vt:lpstr>
      <vt:lpstr>Culture!Print_Area</vt:lpstr>
      <vt:lpstr>Highways!Print_Area</vt:lpstr>
      <vt:lpstr>Housing!Print_Area</vt:lpstr>
      <vt:lpstr>Licences!Print_Area</vt:lpstr>
      <vt:lpstr>'Local Land Charges'!Print_Area</vt:lpstr>
      <vt:lpstr>'Pier and Foreshore'!Print_Area</vt:lpstr>
      <vt:lpstr>'Planning and Eco Incl'!Print_Area</vt:lpstr>
      <vt:lpstr>'Property - Legal'!Print_Area</vt:lpstr>
      <vt:lpstr>Registration!Print_Area</vt:lpstr>
      <vt:lpstr>Regulatory!Print_Area</vt:lpstr>
      <vt:lpstr>'Town Centre and Tourism'!Print_Area</vt:lpstr>
      <vt:lpstr>Transport!Print_Area</vt:lpstr>
      <vt:lpstr>Waste!Print_Area</vt:lpstr>
      <vt:lpstr>'Adult Social Care'!Print_Titles</vt:lpstr>
      <vt:lpstr>Allotments!Print_Titles</vt:lpstr>
      <vt:lpstr>'Bereavement Services'!Print_Titles</vt:lpstr>
      <vt:lpstr>'Building Control'!Print_Titles</vt:lpstr>
      <vt:lpstr>'Corp Venues'!Print_Titles</vt:lpstr>
      <vt:lpstr>'Council Tax Penalties'!Print_Titles</vt:lpstr>
      <vt:lpstr>Culture!Print_Titles</vt:lpstr>
      <vt:lpstr>Highways!Print_Titles</vt:lpstr>
      <vt:lpstr>Housing!Print_Titles</vt:lpstr>
      <vt:lpstr>'Local Land Charges'!Print_Titles</vt:lpstr>
      <vt:lpstr>'Pier and Foreshore'!Print_Titles</vt:lpstr>
      <vt:lpstr>'Planning and Eco Incl'!Print_Titles</vt:lpstr>
      <vt:lpstr>Registration!Print_Titles</vt:lpstr>
      <vt:lpstr>Regulatory!Print_Titles</vt:lpstr>
      <vt:lpstr>'Town Centre and Tourism'!Print_Titles</vt:lpstr>
      <vt:lpstr>Transport!Print_Titles</vt:lpstr>
      <vt:lpstr>Waste!Print_Titles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Perry-Ambrose</dc:creator>
  <cp:keywords/>
  <dc:description/>
  <cp:lastModifiedBy>Gary Perry-Ambrose</cp:lastModifiedBy>
  <cp:revision/>
  <cp:lastPrinted>2024-03-12T14:10:17Z</cp:lastPrinted>
  <dcterms:created xsi:type="dcterms:W3CDTF">2022-02-10T14:27:14Z</dcterms:created>
  <dcterms:modified xsi:type="dcterms:W3CDTF">2024-04-15T14:37:58Z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0x0101000A9D38223C37E24D8D96E68E08CBE46A</vt:lpwstr>
  </property>
  <property fmtid="{D5CDD505-2E9C-101B-9397-08002B2CF9AE}" pid="3" name="MediaServiceImageTags">
    <vt:lpwstr/>
  </property>
</Properties>
</file>